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V:\Treasury\Funding\Covered Bonds\Harmonised Transparency Template\2025\09 September 2025\"/>
    </mc:Choice>
  </mc:AlternateContent>
  <xr:revisionPtr revIDLastSave="0" documentId="13_ncr:1_{D72868D2-5C7F-409F-8D05-C2FEA6B1E11A}" xr6:coauthVersionLast="47" xr6:coauthVersionMax="47" xr10:uidLastSave="{00000000-0000-0000-0000-000000000000}"/>
  <bookViews>
    <workbookView xWindow="-108" yWindow="-108" windowWidth="23256" windowHeight="12456" tabRatio="826" activeTab="1" xr2:uid="{D7247F7E-815A-49EB-BFBB-99AA3F74C69D}"/>
  </bookViews>
  <sheets>
    <sheet name="Disclaimer" sheetId="1" r:id="rId1"/>
    <sheet name="Introduction" sheetId="2" r:id="rId2"/>
    <sheet name="A. HTT General" sheetId="3" r:id="rId3"/>
    <sheet name="B1. HTT Mortgage Assets" sheetId="4" r:id="rId4"/>
    <sheet name="C. HTT Harmonised Glossary" sheetId="5" r:id="rId5"/>
    <sheet name="D. Covered Bond Report" sheetId="6" r:id="rId6"/>
    <sheet name="E. Optional ECB-ECAIs data" sheetId="7" r:id="rId7"/>
    <sheet name="F1. Sustainable M data" sheetId="8"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5" i="8" l="1"/>
  <c r="G634" i="8"/>
  <c r="D618" i="8"/>
  <c r="C618" i="8"/>
  <c r="G617" i="8"/>
  <c r="G616" i="8"/>
  <c r="G615" i="8"/>
  <c r="G614" i="8"/>
  <c r="G618" i="8" s="1"/>
  <c r="F614" i="8"/>
  <c r="F618" i="8" s="1"/>
  <c r="D602" i="8"/>
  <c r="G601" i="8" s="1"/>
  <c r="C602" i="8"/>
  <c r="F601" i="8"/>
  <c r="G600" i="8"/>
  <c r="F600" i="8"/>
  <c r="G599" i="8"/>
  <c r="F599" i="8"/>
  <c r="G598" i="8"/>
  <c r="F598" i="8"/>
  <c r="G597" i="8"/>
  <c r="F597" i="8"/>
  <c r="G596" i="8"/>
  <c r="F596" i="8"/>
  <c r="F595" i="8"/>
  <c r="G594" i="8"/>
  <c r="F594" i="8"/>
  <c r="G593" i="8"/>
  <c r="F593" i="8"/>
  <c r="G592" i="8"/>
  <c r="F592" i="8"/>
  <c r="G591" i="8"/>
  <c r="F591" i="8"/>
  <c r="F602" i="8" s="1"/>
  <c r="G590" i="8"/>
  <c r="F590" i="8"/>
  <c r="F589" i="8"/>
  <c r="D587" i="8"/>
  <c r="G586" i="8" s="1"/>
  <c r="C587" i="8"/>
  <c r="F585" i="8" s="1"/>
  <c r="F586" i="8"/>
  <c r="G585" i="8"/>
  <c r="G582" i="8"/>
  <c r="F582" i="8"/>
  <c r="G581" i="8"/>
  <c r="F581" i="8"/>
  <c r="G580" i="8"/>
  <c r="F580" i="8"/>
  <c r="G579" i="8"/>
  <c r="G576" i="8"/>
  <c r="F576" i="8"/>
  <c r="G575" i="8"/>
  <c r="F575" i="8"/>
  <c r="G574" i="8"/>
  <c r="F574" i="8"/>
  <c r="G573" i="8"/>
  <c r="G570" i="8"/>
  <c r="F570" i="8"/>
  <c r="G569" i="8"/>
  <c r="F569" i="8"/>
  <c r="D564" i="8"/>
  <c r="C564" i="8"/>
  <c r="F563" i="8" s="1"/>
  <c r="G561" i="8"/>
  <c r="F561" i="8"/>
  <c r="G560" i="8"/>
  <c r="F560" i="8"/>
  <c r="G559" i="8"/>
  <c r="F559" i="8"/>
  <c r="G558" i="8"/>
  <c r="F558" i="8"/>
  <c r="G555" i="8"/>
  <c r="F555" i="8"/>
  <c r="G554" i="8"/>
  <c r="F554" i="8"/>
  <c r="G553" i="8"/>
  <c r="F553" i="8"/>
  <c r="G552" i="8"/>
  <c r="F552" i="8"/>
  <c r="G549" i="8"/>
  <c r="F549" i="8"/>
  <c r="G548" i="8"/>
  <c r="F548" i="8"/>
  <c r="G547" i="8"/>
  <c r="F547" i="8"/>
  <c r="G546" i="8"/>
  <c r="F546" i="8"/>
  <c r="D507" i="8"/>
  <c r="C507" i="8"/>
  <c r="F502" i="8" s="1"/>
  <c r="G506" i="8"/>
  <c r="F506" i="8"/>
  <c r="G505" i="8"/>
  <c r="F505" i="8"/>
  <c r="G504" i="8"/>
  <c r="F504" i="8"/>
  <c r="G503" i="8"/>
  <c r="F503" i="8"/>
  <c r="G502" i="8"/>
  <c r="G501" i="8"/>
  <c r="F501" i="8"/>
  <c r="G500" i="8"/>
  <c r="F500" i="8"/>
  <c r="G499" i="8"/>
  <c r="F499" i="8"/>
  <c r="D485" i="8"/>
  <c r="C485" i="8"/>
  <c r="F484" i="8" s="1"/>
  <c r="F482" i="8"/>
  <c r="F481" i="8"/>
  <c r="G480" i="8"/>
  <c r="F480" i="8"/>
  <c r="F479" i="8"/>
  <c r="D472" i="8"/>
  <c r="C472" i="8"/>
  <c r="F470" i="8" s="1"/>
  <c r="F471" i="8"/>
  <c r="F467" i="8"/>
  <c r="G466" i="8"/>
  <c r="F466" i="8"/>
  <c r="F465" i="8"/>
  <c r="G464" i="8"/>
  <c r="F461" i="8"/>
  <c r="F460" i="8"/>
  <c r="F459" i="8"/>
  <c r="G458" i="8"/>
  <c r="G455" i="8"/>
  <c r="F455" i="8"/>
  <c r="F454" i="8"/>
  <c r="G453" i="8"/>
  <c r="F453" i="8"/>
  <c r="F449" i="8"/>
  <c r="F448" i="8"/>
  <c r="G404" i="8"/>
  <c r="G403" i="8"/>
  <c r="G402" i="8"/>
  <c r="D402" i="8"/>
  <c r="C402" i="8"/>
  <c r="D392" i="8"/>
  <c r="C392" i="8"/>
  <c r="G391" i="8"/>
  <c r="G390" i="8"/>
  <c r="G389" i="8"/>
  <c r="F389" i="8"/>
  <c r="G388" i="8"/>
  <c r="G392" i="8" s="1"/>
  <c r="D385" i="8"/>
  <c r="C385" i="8"/>
  <c r="G384" i="8"/>
  <c r="F384" i="8"/>
  <c r="G383" i="8"/>
  <c r="F383" i="8"/>
  <c r="G382" i="8"/>
  <c r="G381" i="8"/>
  <c r="G380" i="8"/>
  <c r="G379" i="8"/>
  <c r="F379" i="8"/>
  <c r="G378" i="8"/>
  <c r="G385" i="8" s="1"/>
  <c r="F378" i="8"/>
  <c r="D366" i="8"/>
  <c r="G365" i="8" s="1"/>
  <c r="C366" i="8"/>
  <c r="F365" i="8" s="1"/>
  <c r="F364" i="8"/>
  <c r="G363" i="8"/>
  <c r="F363" i="8"/>
  <c r="G362" i="8"/>
  <c r="F362" i="8"/>
  <c r="G361" i="8"/>
  <c r="F361" i="8"/>
  <c r="G360" i="8"/>
  <c r="F360" i="8"/>
  <c r="F358" i="8"/>
  <c r="G357" i="8"/>
  <c r="F357" i="8"/>
  <c r="G356" i="8"/>
  <c r="F356" i="8"/>
  <c r="G355" i="8"/>
  <c r="F355" i="8"/>
  <c r="G354" i="8"/>
  <c r="F354" i="8"/>
  <c r="D349" i="8"/>
  <c r="C349" i="8"/>
  <c r="G343" i="8"/>
  <c r="F343" i="8"/>
  <c r="G342" i="8"/>
  <c r="G341" i="8"/>
  <c r="F341" i="8"/>
  <c r="F338" i="8"/>
  <c r="F335" i="8"/>
  <c r="F332" i="8"/>
  <c r="G331" i="8"/>
  <c r="D326" i="8"/>
  <c r="C326" i="8"/>
  <c r="F323" i="8" s="1"/>
  <c r="F321" i="8"/>
  <c r="G320" i="8"/>
  <c r="F320" i="8"/>
  <c r="G316" i="8"/>
  <c r="F316" i="8"/>
  <c r="G315" i="8"/>
  <c r="F315" i="8"/>
  <c r="F310" i="8"/>
  <c r="G309" i="8"/>
  <c r="F309" i="8"/>
  <c r="F308" i="8"/>
  <c r="D273" i="8"/>
  <c r="C273" i="8"/>
  <c r="G272" i="8"/>
  <c r="F272" i="8"/>
  <c r="G271" i="8"/>
  <c r="F271" i="8"/>
  <c r="G270" i="8"/>
  <c r="F270" i="8"/>
  <c r="G269" i="8"/>
  <c r="F269" i="8"/>
  <c r="G268" i="8"/>
  <c r="F268" i="8"/>
  <c r="G267" i="8"/>
  <c r="F267" i="8"/>
  <c r="G266" i="8"/>
  <c r="F266" i="8"/>
  <c r="G265" i="8"/>
  <c r="F265" i="8"/>
  <c r="D251" i="8"/>
  <c r="C251" i="8"/>
  <c r="F247" i="8" s="1"/>
  <c r="D238" i="8"/>
  <c r="G236" i="8" s="1"/>
  <c r="C238" i="8"/>
  <c r="F236" i="8" s="1"/>
  <c r="G237" i="8"/>
  <c r="F237" i="8"/>
  <c r="F233" i="8"/>
  <c r="G232" i="8"/>
  <c r="F227" i="8"/>
  <c r="G226" i="8"/>
  <c r="G224" i="8"/>
  <c r="G218" i="8"/>
  <c r="F218" i="8"/>
  <c r="F215" i="8"/>
  <c r="F97" i="8"/>
  <c r="D97" i="8"/>
  <c r="C97" i="8"/>
  <c r="F93" i="8"/>
  <c r="D93" i="8"/>
  <c r="C93" i="8"/>
  <c r="F65" i="8"/>
  <c r="D65" i="8"/>
  <c r="C65" i="8"/>
  <c r="F39" i="8"/>
  <c r="F38" i="8"/>
  <c r="F37" i="8"/>
  <c r="F36" i="8"/>
  <c r="F35" i="8"/>
  <c r="F34" i="8"/>
  <c r="F33" i="8"/>
  <c r="F32" i="8"/>
  <c r="F31" i="8"/>
  <c r="C29" i="8"/>
  <c r="F30" i="8" s="1"/>
  <c r="F28" i="8"/>
  <c r="F27" i="8"/>
  <c r="F26" i="8"/>
  <c r="F29" i="8" s="1"/>
  <c r="D18" i="8"/>
  <c r="C18" i="8"/>
  <c r="G17" i="8"/>
  <c r="F17" i="8"/>
  <c r="G16" i="8"/>
  <c r="F16" i="8"/>
  <c r="G15" i="8"/>
  <c r="F15" i="8"/>
  <c r="G622" i="4"/>
  <c r="G621" i="4"/>
  <c r="G620" i="4"/>
  <c r="G619" i="4"/>
  <c r="G618" i="4"/>
  <c r="G617" i="4"/>
  <c r="D601" i="4"/>
  <c r="C601" i="4"/>
  <c r="F597" i="4" s="1"/>
  <c r="G600" i="4"/>
  <c r="G599" i="4"/>
  <c r="G598" i="4"/>
  <c r="F598" i="4"/>
  <c r="G597" i="4"/>
  <c r="D585" i="4"/>
  <c r="C585" i="4"/>
  <c r="F578" i="4" s="1"/>
  <c r="G584" i="4"/>
  <c r="F579" i="4"/>
  <c r="G578" i="4"/>
  <c r="F577" i="4"/>
  <c r="F574" i="4"/>
  <c r="G573" i="4"/>
  <c r="D567" i="4"/>
  <c r="G566" i="4" s="1"/>
  <c r="C567" i="4"/>
  <c r="F566" i="4" s="1"/>
  <c r="F565" i="4"/>
  <c r="G564" i="4"/>
  <c r="F564" i="4"/>
  <c r="G563" i="4"/>
  <c r="F563" i="4"/>
  <c r="G562" i="4"/>
  <c r="F562" i="4"/>
  <c r="G561" i="4"/>
  <c r="F561" i="4"/>
  <c r="F559" i="4"/>
  <c r="G558" i="4"/>
  <c r="F558" i="4"/>
  <c r="G557" i="4"/>
  <c r="F557" i="4"/>
  <c r="G556" i="4"/>
  <c r="F556" i="4"/>
  <c r="G555" i="4"/>
  <c r="F555" i="4"/>
  <c r="F553" i="4"/>
  <c r="G552" i="4"/>
  <c r="F552" i="4"/>
  <c r="G551" i="4"/>
  <c r="F551" i="4"/>
  <c r="G550" i="4"/>
  <c r="F550" i="4"/>
  <c r="G549" i="4"/>
  <c r="F549" i="4"/>
  <c r="D544" i="4"/>
  <c r="C544" i="4"/>
  <c r="G543" i="4"/>
  <c r="G542" i="4"/>
  <c r="G541" i="4"/>
  <c r="F541" i="4"/>
  <c r="G540" i="4"/>
  <c r="G539" i="4"/>
  <c r="G538" i="4"/>
  <c r="G537" i="4"/>
  <c r="G536" i="4"/>
  <c r="G535" i="4"/>
  <c r="G534" i="4"/>
  <c r="G533" i="4"/>
  <c r="G532" i="4"/>
  <c r="F532" i="4"/>
  <c r="G531" i="4"/>
  <c r="F531" i="4"/>
  <c r="G530" i="4"/>
  <c r="G529" i="4"/>
  <c r="G528" i="4"/>
  <c r="G527" i="4"/>
  <c r="G526" i="4"/>
  <c r="F526" i="4"/>
  <c r="G493" i="4"/>
  <c r="F493" i="4"/>
  <c r="G492" i="4"/>
  <c r="F492" i="4"/>
  <c r="G491" i="4"/>
  <c r="F491" i="4"/>
  <c r="F488" i="4"/>
  <c r="D487" i="4"/>
  <c r="C487" i="4"/>
  <c r="G486" i="4"/>
  <c r="F486" i="4"/>
  <c r="F483" i="4"/>
  <c r="G482" i="4"/>
  <c r="F482" i="4"/>
  <c r="G481" i="4"/>
  <c r="F481" i="4"/>
  <c r="G480" i="4"/>
  <c r="G469" i="4"/>
  <c r="G468" i="4"/>
  <c r="G467" i="4"/>
  <c r="G466" i="4"/>
  <c r="D465" i="4"/>
  <c r="G471" i="4" s="1"/>
  <c r="C465" i="4"/>
  <c r="F468" i="4" s="1"/>
  <c r="G464" i="4"/>
  <c r="G463" i="4"/>
  <c r="G462" i="4"/>
  <c r="F462" i="4"/>
  <c r="G461" i="4"/>
  <c r="G460" i="4"/>
  <c r="G459" i="4"/>
  <c r="G458" i="4"/>
  <c r="G457" i="4"/>
  <c r="D452" i="4"/>
  <c r="G451" i="4" s="1"/>
  <c r="C452" i="4"/>
  <c r="F451" i="4" s="1"/>
  <c r="F450" i="4"/>
  <c r="G449" i="4"/>
  <c r="F449" i="4"/>
  <c r="G448" i="4"/>
  <c r="F448" i="4"/>
  <c r="G447" i="4"/>
  <c r="F447" i="4"/>
  <c r="G446" i="4"/>
  <c r="F446" i="4"/>
  <c r="F444" i="4"/>
  <c r="G443" i="4"/>
  <c r="F443" i="4"/>
  <c r="G442" i="4"/>
  <c r="F442" i="4"/>
  <c r="G441" i="4"/>
  <c r="F441" i="4"/>
  <c r="G440" i="4"/>
  <c r="F440" i="4"/>
  <c r="F438" i="4"/>
  <c r="G437" i="4"/>
  <c r="F437" i="4"/>
  <c r="G436" i="4"/>
  <c r="F436" i="4"/>
  <c r="G435" i="4"/>
  <c r="F435" i="4"/>
  <c r="G434" i="4"/>
  <c r="F434" i="4"/>
  <c r="F432" i="4"/>
  <c r="G431" i="4"/>
  <c r="F431" i="4"/>
  <c r="G430" i="4"/>
  <c r="F430" i="4"/>
  <c r="G429" i="4"/>
  <c r="F429" i="4"/>
  <c r="G428" i="4"/>
  <c r="F428" i="4"/>
  <c r="G393" i="4"/>
  <c r="G392" i="4"/>
  <c r="G391" i="4"/>
  <c r="G390" i="4"/>
  <c r="G389" i="4"/>
  <c r="G388" i="4"/>
  <c r="G387" i="4"/>
  <c r="G386" i="4"/>
  <c r="G385" i="4"/>
  <c r="G384" i="4"/>
  <c r="G383" i="4"/>
  <c r="D382" i="4"/>
  <c r="C382" i="4"/>
  <c r="D372" i="4"/>
  <c r="G371" i="4"/>
  <c r="C372" i="4"/>
  <c r="F368" i="4" s="1"/>
  <c r="F360" i="4"/>
  <c r="C365" i="4"/>
  <c r="C346" i="4"/>
  <c r="D346" i="4"/>
  <c r="D328" i="4"/>
  <c r="C328" i="4"/>
  <c r="G327" i="4"/>
  <c r="F327" i="4"/>
  <c r="G326" i="4"/>
  <c r="F326" i="4"/>
  <c r="G325" i="4"/>
  <c r="G324" i="4"/>
  <c r="G322" i="4"/>
  <c r="F322" i="4"/>
  <c r="G321" i="4"/>
  <c r="G320" i="4"/>
  <c r="F320" i="4"/>
  <c r="G319" i="4"/>
  <c r="G318" i="4"/>
  <c r="G316" i="4"/>
  <c r="F316" i="4"/>
  <c r="G315" i="4"/>
  <c r="F315" i="4"/>
  <c r="G314" i="4"/>
  <c r="F314" i="4"/>
  <c r="G313" i="4"/>
  <c r="G312" i="4"/>
  <c r="G310" i="4"/>
  <c r="F310" i="4"/>
  <c r="D305" i="4"/>
  <c r="C305" i="4"/>
  <c r="D249" i="4"/>
  <c r="G230" i="4"/>
  <c r="D227" i="4"/>
  <c r="D214" i="4"/>
  <c r="C214" i="4"/>
  <c r="D99" i="4"/>
  <c r="F76" i="4"/>
  <c r="D76" i="4"/>
  <c r="C76" i="4"/>
  <c r="F72" i="4"/>
  <c r="D72" i="4"/>
  <c r="C72" i="4"/>
  <c r="F44" i="4"/>
  <c r="D44" i="4"/>
  <c r="C44" i="4"/>
  <c r="F28" i="4"/>
  <c r="F24" i="4"/>
  <c r="F19" i="4"/>
  <c r="F18" i="4"/>
  <c r="F17" i="4"/>
  <c r="F16" i="4"/>
  <c r="F14" i="4"/>
  <c r="F13" i="4"/>
  <c r="F12" i="4"/>
  <c r="C15" i="4"/>
  <c r="F26" i="4" s="1"/>
  <c r="C304" i="3"/>
  <c r="C303" i="3"/>
  <c r="C302" i="3"/>
  <c r="C298" i="3"/>
  <c r="C297" i="3"/>
  <c r="C296" i="3"/>
  <c r="C292" i="3"/>
  <c r="C290" i="3"/>
  <c r="C289" i="3"/>
  <c r="C288" i="3"/>
  <c r="C229" i="3"/>
  <c r="C220" i="3"/>
  <c r="C209" i="3"/>
  <c r="F212" i="3" s="1"/>
  <c r="F208" i="3"/>
  <c r="F207" i="3"/>
  <c r="F201" i="3"/>
  <c r="F200" i="3"/>
  <c r="C179" i="3"/>
  <c r="F182" i="3" s="1"/>
  <c r="D167" i="3"/>
  <c r="C157" i="3"/>
  <c r="C100" i="3"/>
  <c r="D100" i="3"/>
  <c r="D77" i="3"/>
  <c r="G80" i="3" s="1"/>
  <c r="C77" i="3"/>
  <c r="F71" i="3" s="1"/>
  <c r="G72" i="3"/>
  <c r="G225" i="3"/>
  <c r="F226" i="3"/>
  <c r="C293" i="3"/>
  <c r="G293" i="3"/>
  <c r="D307" i="3"/>
  <c r="F295" i="3"/>
  <c r="F307" i="3"/>
  <c r="C291" i="3"/>
  <c r="F293" i="3"/>
  <c r="D291" i="3"/>
  <c r="D293" i="3"/>
  <c r="D295" i="3"/>
  <c r="C307" i="3"/>
  <c r="C295" i="3"/>
  <c r="F18" i="8" l="1"/>
  <c r="G18" i="8"/>
  <c r="F15" i="4"/>
  <c r="F20" i="4"/>
  <c r="F21" i="4"/>
  <c r="F22" i="4"/>
  <c r="F25" i="4"/>
  <c r="F155" i="3"/>
  <c r="F151" i="3"/>
  <c r="F147" i="3"/>
  <c r="F159" i="3"/>
  <c r="F158" i="3"/>
  <c r="F154" i="3"/>
  <c r="F150" i="3"/>
  <c r="F142" i="3"/>
  <c r="F138" i="3"/>
  <c r="F146" i="3"/>
  <c r="F161" i="3"/>
  <c r="F144" i="3"/>
  <c r="F153" i="3"/>
  <c r="F148" i="3"/>
  <c r="F143" i="3"/>
  <c r="F160" i="3"/>
  <c r="F152" i="3"/>
  <c r="F156" i="3"/>
  <c r="F145" i="3"/>
  <c r="F141" i="3"/>
  <c r="F140" i="3"/>
  <c r="F162" i="3"/>
  <c r="F149" i="3"/>
  <c r="F139" i="3"/>
  <c r="G105" i="3"/>
  <c r="G104" i="3"/>
  <c r="G99" i="3"/>
  <c r="G96" i="3"/>
  <c r="G93" i="3"/>
  <c r="G103" i="3"/>
  <c r="G98" i="3"/>
  <c r="G94" i="3"/>
  <c r="G101" i="3"/>
  <c r="G102" i="3"/>
  <c r="G97" i="3"/>
  <c r="G95" i="3"/>
  <c r="F99" i="4"/>
  <c r="G252" i="4"/>
  <c r="G251" i="4"/>
  <c r="G247" i="4"/>
  <c r="G244" i="4"/>
  <c r="G241" i="4"/>
  <c r="G250" i="4"/>
  <c r="G255" i="4"/>
  <c r="G248" i="4"/>
  <c r="G254" i="4"/>
  <c r="G246" i="4"/>
  <c r="G242" i="4"/>
  <c r="G253" i="4"/>
  <c r="G245" i="4"/>
  <c r="G243" i="4"/>
  <c r="G303" i="4"/>
  <c r="G297" i="4"/>
  <c r="G292" i="4"/>
  <c r="G289" i="4"/>
  <c r="G301" i="4"/>
  <c r="G293" i="4"/>
  <c r="G300" i="4"/>
  <c r="G288" i="4"/>
  <c r="G304" i="4"/>
  <c r="G299" i="4"/>
  <c r="G298" i="4"/>
  <c r="G302" i="4"/>
  <c r="G296" i="4"/>
  <c r="G290" i="4"/>
  <c r="G295" i="4"/>
  <c r="G294" i="4"/>
  <c r="G291" i="4"/>
  <c r="G287" i="4"/>
  <c r="F345" i="4"/>
  <c r="F342" i="4"/>
  <c r="F339" i="4"/>
  <c r="F336" i="4"/>
  <c r="F333" i="4"/>
  <c r="F344" i="4"/>
  <c r="F341" i="4"/>
  <c r="F338" i="4"/>
  <c r="F335" i="4"/>
  <c r="F340" i="4"/>
  <c r="F334" i="4"/>
  <c r="F343" i="4"/>
  <c r="F337" i="4"/>
  <c r="F212" i="4"/>
  <c r="F202" i="4"/>
  <c r="F209" i="4"/>
  <c r="F198" i="4"/>
  <c r="F191" i="4"/>
  <c r="F205" i="4"/>
  <c r="F201" i="4"/>
  <c r="F194" i="4"/>
  <c r="F208" i="4"/>
  <c r="F190" i="4"/>
  <c r="F213" i="4"/>
  <c r="F196" i="4"/>
  <c r="F193" i="4"/>
  <c r="F206" i="4"/>
  <c r="F197" i="4"/>
  <c r="F210" i="4"/>
  <c r="F211" i="4"/>
  <c r="F192" i="4"/>
  <c r="F200" i="4"/>
  <c r="F204" i="4"/>
  <c r="F195" i="4"/>
  <c r="F207" i="4"/>
  <c r="F199" i="4"/>
  <c r="F203" i="4"/>
  <c r="G213" i="4"/>
  <c r="G208" i="4"/>
  <c r="G205" i="4"/>
  <c r="G202" i="4"/>
  <c r="G199" i="4"/>
  <c r="G196" i="4"/>
  <c r="G193" i="4"/>
  <c r="G190" i="4"/>
  <c r="G212" i="4"/>
  <c r="G211" i="4"/>
  <c r="G207" i="4"/>
  <c r="G204" i="4"/>
  <c r="G201" i="4"/>
  <c r="G198" i="4"/>
  <c r="G195" i="4"/>
  <c r="G192" i="4"/>
  <c r="G209" i="4"/>
  <c r="G191" i="4"/>
  <c r="G194" i="4"/>
  <c r="G197" i="4"/>
  <c r="G203" i="4"/>
  <c r="G206" i="4"/>
  <c r="G210" i="4"/>
  <c r="G200" i="4"/>
  <c r="F372" i="4"/>
  <c r="F304" i="4"/>
  <c r="F299" i="4"/>
  <c r="F293" i="4"/>
  <c r="F290" i="4"/>
  <c r="F287" i="4"/>
  <c r="F298" i="4"/>
  <c r="F303" i="4"/>
  <c r="F297" i="4"/>
  <c r="F292" i="4"/>
  <c r="F289" i="4"/>
  <c r="F302" i="4"/>
  <c r="F294" i="4"/>
  <c r="F301" i="4"/>
  <c r="F300" i="4"/>
  <c r="F288" i="4"/>
  <c r="F296" i="4"/>
  <c r="F295" i="4"/>
  <c r="F291" i="4"/>
  <c r="D157" i="3"/>
  <c r="G164" i="3"/>
  <c r="G166" i="3"/>
  <c r="G165" i="3"/>
  <c r="G344" i="4"/>
  <c r="G341" i="4"/>
  <c r="G338" i="4"/>
  <c r="G335" i="4"/>
  <c r="G340" i="4"/>
  <c r="G336" i="4"/>
  <c r="G343" i="4"/>
  <c r="G342" i="4"/>
  <c r="G333" i="4"/>
  <c r="G337" i="4"/>
  <c r="G339" i="4"/>
  <c r="G334" i="4"/>
  <c r="G345" i="4"/>
  <c r="D45" i="3"/>
  <c r="F180" i="3"/>
  <c r="G229" i="4"/>
  <c r="G225" i="4"/>
  <c r="G222" i="4"/>
  <c r="G219" i="4"/>
  <c r="G223" i="4"/>
  <c r="G233" i="4"/>
  <c r="G226" i="4"/>
  <c r="G231" i="4"/>
  <c r="G232" i="4"/>
  <c r="F564" i="8"/>
  <c r="F214" i="8"/>
  <c r="F104" i="3"/>
  <c r="F96" i="3"/>
  <c r="F93" i="3"/>
  <c r="F99" i="3"/>
  <c r="G219" i="3"/>
  <c r="G250" i="8"/>
  <c r="G244" i="8"/>
  <c r="G249" i="8"/>
  <c r="G243" i="8"/>
  <c r="G248" i="8"/>
  <c r="G245" i="8"/>
  <c r="G86" i="3"/>
  <c r="F95" i="3"/>
  <c r="G369" i="4"/>
  <c r="G370" i="4"/>
  <c r="F73" i="3"/>
  <c r="F87" i="3"/>
  <c r="F101" i="3"/>
  <c r="C58" i="3"/>
  <c r="G368" i="4"/>
  <c r="G372" i="4" s="1"/>
  <c r="F388" i="8"/>
  <c r="F391" i="8"/>
  <c r="F390" i="8"/>
  <c r="G484" i="8"/>
  <c r="G478" i="8"/>
  <c r="G483" i="8"/>
  <c r="G477" i="8"/>
  <c r="G482" i="8"/>
  <c r="G481" i="8"/>
  <c r="G78" i="3"/>
  <c r="F102" i="3"/>
  <c r="F183" i="3"/>
  <c r="F224" i="3"/>
  <c r="G224" i="4"/>
  <c r="F540" i="4"/>
  <c r="F534" i="4"/>
  <c r="F528" i="4"/>
  <c r="F539" i="4"/>
  <c r="F533" i="4"/>
  <c r="F527" i="4"/>
  <c r="F543" i="4"/>
  <c r="F536" i="4"/>
  <c r="F529" i="4"/>
  <c r="F544" i="4" s="1"/>
  <c r="F542" i="4"/>
  <c r="F535" i="4"/>
  <c r="F70" i="3"/>
  <c r="G74" i="3"/>
  <c r="F79" i="3"/>
  <c r="F184" i="3"/>
  <c r="F210" i="3"/>
  <c r="C99" i="4"/>
  <c r="C227" i="4"/>
  <c r="F458" i="4"/>
  <c r="F235" i="8"/>
  <c r="F229" i="8"/>
  <c r="F223" i="8"/>
  <c r="F217" i="8"/>
  <c r="F234" i="8"/>
  <c r="F228" i="8"/>
  <c r="F222" i="8"/>
  <c r="F216" i="8"/>
  <c r="F232" i="8"/>
  <c r="F221" i="8"/>
  <c r="F231" i="8"/>
  <c r="F220" i="8"/>
  <c r="F230" i="8"/>
  <c r="F219" i="8"/>
  <c r="G469" i="8"/>
  <c r="G463" i="8"/>
  <c r="G457" i="8"/>
  <c r="G451" i="8"/>
  <c r="G468" i="8"/>
  <c r="G462" i="8"/>
  <c r="G456" i="8"/>
  <c r="G450" i="8"/>
  <c r="G452" i="8"/>
  <c r="G471" i="8"/>
  <c r="G460" i="8"/>
  <c r="G449" i="8"/>
  <c r="G470" i="8"/>
  <c r="G459" i="8"/>
  <c r="G448" i="8"/>
  <c r="G467" i="8"/>
  <c r="G465" i="8"/>
  <c r="G454" i="8"/>
  <c r="G70" i="3"/>
  <c r="G79" i="3"/>
  <c r="C249" i="4"/>
  <c r="F362" i="4"/>
  <c r="F359" i="4"/>
  <c r="F364" i="4"/>
  <c r="F361" i="4"/>
  <c r="F358" i="4"/>
  <c r="F363" i="4"/>
  <c r="F537" i="4"/>
  <c r="F582" i="4"/>
  <c r="F576" i="4"/>
  <c r="F591" i="4"/>
  <c r="F581" i="4"/>
  <c r="F575" i="4"/>
  <c r="F584" i="4"/>
  <c r="F573" i="4"/>
  <c r="F583" i="4"/>
  <c r="F572" i="4"/>
  <c r="F580" i="4"/>
  <c r="F75" i="3"/>
  <c r="F80" i="3"/>
  <c r="F105" i="3"/>
  <c r="C167" i="3"/>
  <c r="F196" i="3"/>
  <c r="D365" i="4"/>
  <c r="F459" i="4"/>
  <c r="G582" i="4"/>
  <c r="G576" i="4"/>
  <c r="G591" i="4"/>
  <c r="G581" i="4"/>
  <c r="G575" i="4"/>
  <c r="G580" i="4"/>
  <c r="G574" i="4"/>
  <c r="G583" i="4"/>
  <c r="G572" i="4"/>
  <c r="G579" i="4"/>
  <c r="G577" i="4"/>
  <c r="G246" i="8"/>
  <c r="G325" i="8"/>
  <c r="G319" i="8"/>
  <c r="G313" i="8"/>
  <c r="G324" i="8"/>
  <c r="G318" i="8"/>
  <c r="G312" i="8"/>
  <c r="G323" i="8"/>
  <c r="G317" i="8"/>
  <c r="G311" i="8"/>
  <c r="G314" i="8"/>
  <c r="G322" i="8"/>
  <c r="G321" i="8"/>
  <c r="G310" i="8"/>
  <c r="G308" i="8"/>
  <c r="F346" i="8"/>
  <c r="F340" i="8"/>
  <c r="F334" i="8"/>
  <c r="F345" i="8"/>
  <c r="F339" i="8"/>
  <c r="F333" i="8"/>
  <c r="F348" i="8"/>
  <c r="F337" i="8"/>
  <c r="F347" i="8"/>
  <c r="F336" i="8"/>
  <c r="F344" i="8"/>
  <c r="F342" i="8"/>
  <c r="F331" i="8"/>
  <c r="F349" i="8" s="1"/>
  <c r="F367" i="8"/>
  <c r="G507" i="8"/>
  <c r="G217" i="3"/>
  <c r="G222" i="3"/>
  <c r="G221" i="3"/>
  <c r="G227" i="3"/>
  <c r="F370" i="4"/>
  <c r="F369" i="4"/>
  <c r="F181" i="3"/>
  <c r="F78" i="3"/>
  <c r="F206" i="3"/>
  <c r="F194" i="3"/>
  <c r="F205" i="3"/>
  <c r="F193" i="3"/>
  <c r="F215" i="3"/>
  <c r="F204" i="3"/>
  <c r="F214" i="3"/>
  <c r="F203" i="3"/>
  <c r="F213" i="3"/>
  <c r="F202" i="3"/>
  <c r="G223" i="3"/>
  <c r="F466" i="4"/>
  <c r="F461" i="4"/>
  <c r="F471" i="4"/>
  <c r="F460" i="4"/>
  <c r="F464" i="4"/>
  <c r="F457" i="4"/>
  <c r="F470" i="4"/>
  <c r="F463" i="4"/>
  <c r="F469" i="4"/>
  <c r="F467" i="4"/>
  <c r="F74" i="3"/>
  <c r="F97" i="3"/>
  <c r="G220" i="4"/>
  <c r="G224" i="3"/>
  <c r="F103" i="3"/>
  <c r="F195" i="3"/>
  <c r="F211" i="3"/>
  <c r="F225" i="3"/>
  <c r="F224" i="8"/>
  <c r="G75" i="3"/>
  <c r="G81" i="3"/>
  <c r="F94" i="3"/>
  <c r="F98" i="3"/>
  <c r="F197" i="3"/>
  <c r="F218" i="3"/>
  <c r="G221" i="4"/>
  <c r="F530" i="4"/>
  <c r="F538" i="4"/>
  <c r="G601" i="4"/>
  <c r="F225" i="8"/>
  <c r="G346" i="8"/>
  <c r="G340" i="8"/>
  <c r="G334" i="8"/>
  <c r="G345" i="8"/>
  <c r="G339" i="8"/>
  <c r="G333" i="8"/>
  <c r="G344" i="8"/>
  <c r="G338" i="8"/>
  <c r="G332" i="8"/>
  <c r="G349" i="8" s="1"/>
  <c r="G348" i="8"/>
  <c r="G337" i="8"/>
  <c r="G347" i="8"/>
  <c r="G336" i="8"/>
  <c r="G335" i="8"/>
  <c r="G367" i="8"/>
  <c r="F81" i="3"/>
  <c r="F76" i="3"/>
  <c r="F72" i="3"/>
  <c r="F178" i="3"/>
  <c r="F177" i="3"/>
  <c r="F187" i="3"/>
  <c r="F176" i="3"/>
  <c r="F186" i="3"/>
  <c r="F175" i="3"/>
  <c r="F185" i="3"/>
  <c r="F174" i="3"/>
  <c r="G73" i="3"/>
  <c r="G87" i="3"/>
  <c r="G71" i="3"/>
  <c r="F82" i="3"/>
  <c r="F198" i="3"/>
  <c r="G218" i="3"/>
  <c r="G226" i="3"/>
  <c r="F226" i="8"/>
  <c r="G247" i="8"/>
  <c r="G461" i="8"/>
  <c r="G479" i="8"/>
  <c r="F86" i="3"/>
  <c r="F223" i="3"/>
  <c r="F217" i="3"/>
  <c r="F222" i="3"/>
  <c r="C47" i="3"/>
  <c r="F227" i="3"/>
  <c r="F221" i="3"/>
  <c r="G76" i="3"/>
  <c r="G82" i="3"/>
  <c r="F199" i="3"/>
  <c r="F219" i="3"/>
  <c r="G228" i="4"/>
  <c r="F371" i="4"/>
  <c r="F250" i="8"/>
  <c r="F244" i="8"/>
  <c r="F249" i="8"/>
  <c r="F243" i="8"/>
  <c r="F246" i="8"/>
  <c r="F245" i="8"/>
  <c r="F248" i="8"/>
  <c r="G214" i="8"/>
  <c r="G225" i="8"/>
  <c r="F317" i="8"/>
  <c r="F381" i="8"/>
  <c r="F380" i="8"/>
  <c r="F385" i="8" s="1"/>
  <c r="F507" i="8"/>
  <c r="F490" i="4"/>
  <c r="F485" i="4"/>
  <c r="F479" i="4"/>
  <c r="F489" i="4"/>
  <c r="F484" i="4"/>
  <c r="G544" i="4"/>
  <c r="F599" i="4"/>
  <c r="G235" i="8"/>
  <c r="G229" i="8"/>
  <c r="G223" i="8"/>
  <c r="G217" i="8"/>
  <c r="G234" i="8"/>
  <c r="G228" i="8"/>
  <c r="G222" i="8"/>
  <c r="G216" i="8"/>
  <c r="G233" i="8"/>
  <c r="G227" i="8"/>
  <c r="G221" i="8"/>
  <c r="G215" i="8"/>
  <c r="F325" i="4"/>
  <c r="F319" i="4"/>
  <c r="F313" i="4"/>
  <c r="F324" i="4"/>
  <c r="F318" i="4"/>
  <c r="F312" i="4"/>
  <c r="F328" i="4" s="1"/>
  <c r="F323" i="4"/>
  <c r="F317" i="4"/>
  <c r="F311" i="4"/>
  <c r="G490" i="4"/>
  <c r="G485" i="4"/>
  <c r="G479" i="4"/>
  <c r="G489" i="4"/>
  <c r="G484" i="4"/>
  <c r="G488" i="4"/>
  <c r="G483" i="4"/>
  <c r="G219" i="8"/>
  <c r="G230" i="8"/>
  <c r="F273" i="8"/>
  <c r="F311" i="8"/>
  <c r="F322" i="8"/>
  <c r="F23" i="4"/>
  <c r="G323" i="4"/>
  <c r="G317" i="4"/>
  <c r="G311" i="4"/>
  <c r="G328" i="4" s="1"/>
  <c r="F600" i="4"/>
  <c r="F601" i="4" s="1"/>
  <c r="G273" i="8"/>
  <c r="F314" i="8"/>
  <c r="F382" i="8"/>
  <c r="G563" i="8"/>
  <c r="G557" i="8"/>
  <c r="G551" i="8"/>
  <c r="G562" i="8"/>
  <c r="G556" i="8"/>
  <c r="G550" i="8"/>
  <c r="G564" i="8" s="1"/>
  <c r="F321" i="4"/>
  <c r="F480" i="4"/>
  <c r="G220" i="8"/>
  <c r="G231" i="8"/>
  <c r="G584" i="8"/>
  <c r="G578" i="8"/>
  <c r="G572" i="8"/>
  <c r="G583" i="8"/>
  <c r="G577" i="8"/>
  <c r="G571" i="8"/>
  <c r="G465" i="4"/>
  <c r="F325" i="8"/>
  <c r="F319" i="8"/>
  <c r="F313" i="8"/>
  <c r="F324" i="8"/>
  <c r="F318" i="8"/>
  <c r="F312" i="8"/>
  <c r="F326" i="8" s="1"/>
  <c r="G432" i="4"/>
  <c r="G438" i="4"/>
  <c r="G444" i="4"/>
  <c r="G450" i="4"/>
  <c r="G470" i="4"/>
  <c r="G553" i="4"/>
  <c r="G567" i="4" s="1"/>
  <c r="G559" i="4"/>
  <c r="G565" i="4"/>
  <c r="G358" i="8"/>
  <c r="G364" i="8"/>
  <c r="F450" i="8"/>
  <c r="F456" i="8"/>
  <c r="F462" i="8"/>
  <c r="F468" i="8"/>
  <c r="F477" i="8"/>
  <c r="F483" i="8"/>
  <c r="F550" i="8"/>
  <c r="F556" i="8"/>
  <c r="F562" i="8"/>
  <c r="F571" i="8"/>
  <c r="F587" i="8" s="1"/>
  <c r="F577" i="8"/>
  <c r="F583" i="8"/>
  <c r="F433" i="4"/>
  <c r="F452" i="4" s="1"/>
  <c r="F439" i="4"/>
  <c r="F445" i="4"/>
  <c r="F554" i="4"/>
  <c r="F567" i="4" s="1"/>
  <c r="F560" i="4"/>
  <c r="F353" i="8"/>
  <c r="F359" i="8"/>
  <c r="G589" i="8"/>
  <c r="G595" i="8"/>
  <c r="G433" i="4"/>
  <c r="G452" i="4" s="1"/>
  <c r="G439" i="4"/>
  <c r="G445" i="4"/>
  <c r="G554" i="4"/>
  <c r="G560" i="4"/>
  <c r="G353" i="8"/>
  <c r="G359" i="8"/>
  <c r="F451" i="8"/>
  <c r="F457" i="8"/>
  <c r="F463" i="8"/>
  <c r="F469" i="8"/>
  <c r="F478" i="8"/>
  <c r="F551" i="8"/>
  <c r="F557" i="8"/>
  <c r="F572" i="8"/>
  <c r="F578" i="8"/>
  <c r="F584" i="8"/>
  <c r="F452" i="8"/>
  <c r="F458" i="8"/>
  <c r="F464" i="8"/>
  <c r="F573" i="8"/>
  <c r="F579" i="8"/>
  <c r="F220" i="3" l="1"/>
  <c r="F251" i="4"/>
  <c r="F247" i="4"/>
  <c r="F244" i="4"/>
  <c r="F241" i="4"/>
  <c r="F245" i="4"/>
  <c r="F255" i="4"/>
  <c r="F248" i="4"/>
  <c r="F254" i="4"/>
  <c r="F250" i="4"/>
  <c r="F246" i="4"/>
  <c r="F242" i="4"/>
  <c r="F253" i="4"/>
  <c r="F252" i="4"/>
  <c r="F243" i="4"/>
  <c r="G305" i="4"/>
  <c r="F157" i="3"/>
  <c r="G326" i="8"/>
  <c r="G159" i="3"/>
  <c r="G143" i="3"/>
  <c r="G139" i="3"/>
  <c r="G158" i="3"/>
  <c r="G154" i="3"/>
  <c r="G150" i="3"/>
  <c r="G146" i="3"/>
  <c r="G142" i="3"/>
  <c r="G138" i="3"/>
  <c r="G153" i="3"/>
  <c r="G148" i="3"/>
  <c r="G160" i="3"/>
  <c r="G144" i="3"/>
  <c r="G141" i="3"/>
  <c r="G140" i="3"/>
  <c r="G152" i="3"/>
  <c r="G147" i="3"/>
  <c r="G156" i="3"/>
  <c r="G151" i="3"/>
  <c r="G145" i="3"/>
  <c r="G161" i="3"/>
  <c r="G162" i="3"/>
  <c r="G155" i="3"/>
  <c r="G149" i="3"/>
  <c r="G602" i="8"/>
  <c r="G249" i="4"/>
  <c r="G485" i="8"/>
  <c r="G227" i="4"/>
  <c r="F305" i="4"/>
  <c r="G100" i="3"/>
  <c r="G167" i="3"/>
  <c r="F214" i="4"/>
  <c r="G77" i="3"/>
  <c r="G346" i="4"/>
  <c r="F179" i="3"/>
  <c r="F165" i="3"/>
  <c r="F164" i="3"/>
  <c r="F166" i="3"/>
  <c r="F366" i="8"/>
  <c r="G587" i="8"/>
  <c r="G238" i="8"/>
  <c r="F100" i="3"/>
  <c r="F238" i="8"/>
  <c r="F472" i="8"/>
  <c r="F392" i="8"/>
  <c r="G251" i="8"/>
  <c r="F485" i="8"/>
  <c r="F465" i="4"/>
  <c r="G220" i="3"/>
  <c r="G472" i="8"/>
  <c r="F251" i="8"/>
  <c r="G364" i="4"/>
  <c r="G361" i="4"/>
  <c r="G358" i="4"/>
  <c r="G363" i="4"/>
  <c r="G359" i="4"/>
  <c r="G362" i="4"/>
  <c r="G360" i="4"/>
  <c r="F231" i="4"/>
  <c r="F226" i="4"/>
  <c r="F223" i="4"/>
  <c r="F220" i="4"/>
  <c r="F230" i="4"/>
  <c r="F229" i="4"/>
  <c r="F225" i="4"/>
  <c r="F222" i="4"/>
  <c r="F219" i="4"/>
  <c r="F227" i="4" s="1"/>
  <c r="F228" i="4"/>
  <c r="F221" i="4"/>
  <c r="F224" i="4"/>
  <c r="F232" i="4"/>
  <c r="F233" i="4"/>
  <c r="G487" i="4"/>
  <c r="F209" i="3"/>
  <c r="F365" i="4"/>
  <c r="F77" i="3"/>
  <c r="F346" i="4"/>
  <c r="F61" i="3"/>
  <c r="F60" i="3"/>
  <c r="F64" i="3"/>
  <c r="F62" i="3"/>
  <c r="F57" i="3"/>
  <c r="C131" i="3"/>
  <c r="F53" i="3"/>
  <c r="D131" i="3"/>
  <c r="F56" i="3"/>
  <c r="F55" i="3"/>
  <c r="F54" i="3"/>
  <c r="F63" i="3"/>
  <c r="F59" i="3"/>
  <c r="G214" i="4"/>
  <c r="G585" i="4"/>
  <c r="G366" i="8"/>
  <c r="F487" i="4"/>
  <c r="F585" i="4"/>
  <c r="G365" i="4" l="1"/>
  <c r="G133" i="3"/>
  <c r="G128" i="3"/>
  <c r="G122" i="3"/>
  <c r="G117" i="3"/>
  <c r="G132" i="3"/>
  <c r="G127" i="3"/>
  <c r="G121" i="3"/>
  <c r="G116" i="3"/>
  <c r="G126" i="3"/>
  <c r="G120" i="3"/>
  <c r="G115" i="3"/>
  <c r="G136" i="3"/>
  <c r="G129" i="3"/>
  <c r="G119" i="3"/>
  <c r="G112" i="3"/>
  <c r="G124" i="3"/>
  <c r="G123" i="3"/>
  <c r="G114" i="3"/>
  <c r="G135" i="3"/>
  <c r="G134" i="3"/>
  <c r="G125" i="3"/>
  <c r="G118" i="3"/>
  <c r="G130" i="3"/>
  <c r="G113" i="3"/>
  <c r="F167" i="3"/>
  <c r="F132" i="3"/>
  <c r="F127" i="3"/>
  <c r="F121" i="3"/>
  <c r="F116" i="3"/>
  <c r="F130" i="3"/>
  <c r="F120" i="3"/>
  <c r="F113" i="3"/>
  <c r="F124" i="3"/>
  <c r="F122" i="3"/>
  <c r="F136" i="3"/>
  <c r="F129" i="3"/>
  <c r="F119" i="3"/>
  <c r="F112" i="3"/>
  <c r="F135" i="3"/>
  <c r="F126" i="3"/>
  <c r="F134" i="3"/>
  <c r="F133" i="3"/>
  <c r="F117" i="3"/>
  <c r="F123" i="3"/>
  <c r="F128" i="3"/>
  <c r="F125" i="3"/>
  <c r="F118" i="3"/>
  <c r="F115" i="3"/>
  <c r="F114" i="3"/>
  <c r="F249" i="4"/>
  <c r="F58" i="3"/>
  <c r="G157" i="3"/>
  <c r="G131" i="3" l="1"/>
  <c r="F131" i="3"/>
</calcChain>
</file>

<file path=xl/sharedStrings.xml><?xml version="1.0" encoding="utf-8"?>
<sst xmlns="http://schemas.openxmlformats.org/spreadsheetml/2006/main" count="5518" uniqueCount="2792">
  <si>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</si>
  <si>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</si>
  <si>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</si>
  <si>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</si>
  <si>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</si>
  <si>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</si>
  <si>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</si>
  <si>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</si>
  <si>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</si>
  <si>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</si>
  <si>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</si>
  <si>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</si>
  <si>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</si>
  <si>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</si>
  <si>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</si>
  <si>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</si>
  <si>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</si>
  <si>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</si>
  <si>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</si>
  <si>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</si>
  <si>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</si>
  <si>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</si>
  <si>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</si>
  <si>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</si>
  <si>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</si>
  <si>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</si>
  <si>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</si>
  <si>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</si>
  <si>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</si>
  <si>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</si>
  <si>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</si>
  <si>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</si>
  <si>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</si>
  <si>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</si>
  <si>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</si>
  <si>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</si>
  <si>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</si>
  <si>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</si>
  <si>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</si>
  <si>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</si>
  <si>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</si>
  <si>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</si>
  <si>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</si>
  <si>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</si>
  <si>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</si>
  <si>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</si>
  <si>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</si>
  <si>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</si>
  <si>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</si>
  <si>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</si>
  <si>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</si>
  <si>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</si>
  <si>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</si>
  <si>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</si>
  <si>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</si>
  <si>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</si>
  <si>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</si>
  <si>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</si>
  <si>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</si>
  <si>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</si>
  <si>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</si>
  <si>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</si>
  <si>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</si>
  <si>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</si>
  <si>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</si>
  <si>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</si>
  <si>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</si>
  <si>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</si>
  <si>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</si>
  <si>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</si>
  <si>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</si>
  <si>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</si>
  <si>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</si>
  <si>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</si>
  <si>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</si>
  <si>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</si>
  <si>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</si>
  <si>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</si>
  <si>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</si>
  <si>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</si>
  <si>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</si>
  <si>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</si>
  <si>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</si>
  <si>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</si>
  <si>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</si>
  <si>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</si>
  <si>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</si>
  <si>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</si>
  <si>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</si>
  <si>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</si>
  <si>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</si>
  <si>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</si>
  <si>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</si>
  <si>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</si>
  <si>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</si>
  <si>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</si>
  <si>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</si>
  <si>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</si>
  <si>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</si>
  <si>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</si>
  <si>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</si>
  <si>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</si>
  <si>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</si>
  <si>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</si>
  <si>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</si>
  <si>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</si>
  <si>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</si>
  <si>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</si>
  <si>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</si>
  <si>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</si>
  <si>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</si>
  <si>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</si>
  <si>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</si>
  <si>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</si>
  <si>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</si>
  <si>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</si>
  <si>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</si>
  <si>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</si>
  <si>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</si>
  <si>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</si>
  <si>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</si>
  <si>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</si>
  <si>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</si>
  <si>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</si>
  <si>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</si>
  <si>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</si>
  <si>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</si>
  <si>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</si>
  <si>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</si>
  <si>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</si>
  <si>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</si>
  <si>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</si>
  <si>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</si>
  <si>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</si>
  <si>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</si>
  <si>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</si>
  <si>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</si>
  <si>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</si>
  <si>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</si>
  <si>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</si>
  <si>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</si>
  <si>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</si>
  <si>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</si>
  <si>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</si>
  <si>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</si>
  <si>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</si>
  <si>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</si>
  <si>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</si>
  <si>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</si>
  <si>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</si>
  <si>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</si>
  <si>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</si>
  <si>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</si>
  <si>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</si>
  <si>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</si>
  <si>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</si>
  <si>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</si>
  <si>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</si>
  <si>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</si>
  <si>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</si>
  <si>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</si>
  <si>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</si>
  <si>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</si>
  <si>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United Kingdom</t>
  </si>
  <si>
    <t>Clydesdale Bank Plc</t>
  </si>
  <si>
    <t>Reporting Date: 30/09/25</t>
  </si>
  <si>
    <t>Cut-off Date: 30/09/25</t>
  </si>
  <si>
    <t>Index</t>
  </si>
  <si>
    <t>Worksheet A: HTT General</t>
  </si>
  <si>
    <t>Tab 1: Harmonised Transparency Template</t>
  </si>
  <si>
    <t>Worksheet B1: HTT Mortgage Assets</t>
  </si>
  <si>
    <t>Worksheet C: HTT Harmonised Glossary</t>
  </si>
  <si>
    <t>Covered Bond Label Disclaimer</t>
  </si>
  <si>
    <t>D. Covered Bond Report</t>
  </si>
  <si>
    <t>Worksheet E: Optional ECB-ECAIs data</t>
  </si>
  <si>
    <t>Worksheet F1: Sustainable M data</t>
  </si>
  <si>
    <t xml:space="preserve">A. Harmonised Transparency Template - General Information </t>
  </si>
  <si>
    <t>HTT 2026</t>
  </si>
  <si>
    <t>Reporting in Domestic Currency</t>
  </si>
  <si>
    <t>GBP</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</si>
  <si>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</si>
  <si>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</si>
  <si>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</si>
  <si>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</si>
  <si>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</si>
  <si>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</si>
  <si>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</si>
  <si>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</si>
  <si>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</si>
  <si>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</si>
  <si>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</si>
  <si>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</si>
  <si>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</si>
  <si>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Clydesdale Bank PLC (trading as Virgin Money)</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</si>
  <si>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</si>
  <si>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</si>
  <si>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</si>
  <si>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</si>
  <si>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</si>
  <si>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</si>
  <si>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</si>
  <si>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</si>
  <si>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</si>
  <si>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</si>
  <si>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</si>
  <si>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</si>
  <si>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</si>
  <si>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</si>
  <si>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</si>
  <si>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</si>
  <si>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</si>
  <si>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</si>
  <si>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</si>
  <si>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</si>
  <si>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</si>
  <si>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</si>
  <si>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</si>
  <si>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</si>
  <si>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</si>
  <si>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</si>
  <si>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</si>
  <si>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https://coveredbondlabel.com/issuer/70-clydesdale-bank-plc</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</si>
  <si>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</si>
  <si>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</si>
  <si>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</si>
  <si>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</si>
  <si>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</si>
  <si>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</si>
  <si>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</si>
  <si>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</si>
  <si>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</si>
  <si>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</si>
  <si>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</si>
  <si>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</si>
  <si>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</si>
  <si>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</si>
  <si>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</si>
  <si>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</si>
  <si>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</si>
  <si>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</si>
  <si>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</si>
  <si>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</si>
  <si>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</si>
  <si>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</si>
  <si>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</si>
  <si>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</si>
  <si>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</si>
  <si>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</si>
  <si>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As per Regulation</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</si>
  <si>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</si>
  <si>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</si>
  <si>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</si>
  <si>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</si>
  <si>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</si>
  <si>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</si>
  <si>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</si>
  <si>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</si>
  <si>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</si>
  <si>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</si>
  <si>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</si>
  <si>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</si>
  <si>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</si>
  <si>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</si>
  <si>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</si>
  <si>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</si>
  <si>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</si>
  <si>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</si>
  <si>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</si>
  <si>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</si>
  <si>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</si>
  <si>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</si>
  <si>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</si>
  <si>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</si>
  <si>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</si>
  <si>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</si>
  <si>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</si>
  <si>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</si>
  <si>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</si>
  <si>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</si>
  <si>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</si>
  <si>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</si>
  <si>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</si>
  <si>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</si>
  <si>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</si>
  <si>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</si>
  <si>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</si>
  <si>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</si>
  <si>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</si>
  <si>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</si>
  <si>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</si>
  <si>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</si>
  <si>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</si>
  <si>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</si>
  <si>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</si>
  <si>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</si>
  <si>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</si>
  <si>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</si>
  <si>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</si>
  <si>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</si>
  <si>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</si>
  <si>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</si>
  <si>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</si>
  <si>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</si>
  <si>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</si>
  <si>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</si>
  <si>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</si>
  <si>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</si>
  <si>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</si>
  <si>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</si>
  <si>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</si>
  <si>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</si>
  <si>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</si>
  <si>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</si>
  <si>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</si>
  <si>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</si>
  <si>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</si>
  <si>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</si>
  <si>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</si>
  <si>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</si>
  <si>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</si>
  <si>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</si>
  <si>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</si>
  <si>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</si>
  <si>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</si>
  <si>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</si>
  <si>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</si>
  <si>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</si>
  <si>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</si>
  <si>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</si>
  <si>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</si>
  <si>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</si>
  <si>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</si>
  <si>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</si>
  <si>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</si>
  <si>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</si>
  <si>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</si>
  <si>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</si>
  <si>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</si>
  <si>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</si>
  <si>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</si>
  <si>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</si>
  <si>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</si>
  <si>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</si>
  <si>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</si>
  <si>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</si>
  <si>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</si>
  <si>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</si>
  <si>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</si>
  <si>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</si>
  <si>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</si>
  <si>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</si>
  <si>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</si>
  <si>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</si>
  <si>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</si>
  <si>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</si>
  <si>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</si>
  <si>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</si>
  <si>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</si>
  <si>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</si>
  <si>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</si>
  <si>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</si>
  <si>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</si>
  <si>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</si>
  <si>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</si>
  <si>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</si>
  <si>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</si>
  <si>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</si>
  <si>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</si>
  <si>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</si>
  <si>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</si>
  <si>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</si>
  <si>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</si>
  <si>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</si>
  <si>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</si>
  <si>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</si>
  <si>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</si>
  <si>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</si>
  <si>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</si>
  <si>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</si>
  <si>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</si>
  <si>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</si>
  <si>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</si>
  <si>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</si>
  <si>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</si>
  <si>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</si>
  <si>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</si>
  <si>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</si>
  <si>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</si>
  <si>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</si>
  <si>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</si>
  <si>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</si>
  <si>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</si>
  <si>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</si>
  <si>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</si>
  <si>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</si>
  <si>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</si>
  <si>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</si>
  <si>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</si>
  <si>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</si>
  <si>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</si>
  <si>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</si>
  <si>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</si>
  <si>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</si>
  <si>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</si>
  <si>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</si>
  <si>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</si>
  <si>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</si>
  <si>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</si>
  <si>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</si>
  <si>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</si>
  <si>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</si>
  <si>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</si>
  <si>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</si>
  <si>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</si>
  <si>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</si>
  <si>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</si>
  <si>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</si>
  <si>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</si>
  <si>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</si>
  <si>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</si>
  <si>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</si>
  <si>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</si>
  <si>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</si>
  <si>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</si>
  <si>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</si>
  <si>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</si>
  <si>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</si>
  <si>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</si>
  <si>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</si>
  <si>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</si>
  <si>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</si>
  <si>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</si>
  <si>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</si>
  <si>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</si>
  <si>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</si>
  <si>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</si>
  <si>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</si>
  <si>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</si>
  <si>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</si>
  <si>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</si>
  <si>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</si>
  <si>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</si>
  <si>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</si>
  <si>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</si>
  <si>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</si>
  <si>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</si>
  <si>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</si>
  <si>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</si>
  <si>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</si>
  <si>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</si>
  <si>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</si>
  <si>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</si>
  <si>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</si>
  <si>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</si>
  <si>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</si>
  <si>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</si>
  <si>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</si>
  <si>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</si>
  <si>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</si>
  <si>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</si>
  <si>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</si>
  <si>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</si>
  <si>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</si>
  <si>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</si>
  <si>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</si>
  <si>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</si>
  <si>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</si>
  <si>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</si>
  <si>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</si>
  <si>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</si>
  <si>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</si>
  <si>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</si>
  <si>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</si>
  <si>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</si>
  <si>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</si>
  <si>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</si>
  <si>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</si>
  <si>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</si>
  <si>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</si>
  <si>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</si>
  <si>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</si>
  <si>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</si>
  <si>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</si>
  <si>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</si>
  <si>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</si>
  <si>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</si>
  <si>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</si>
  <si>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</si>
  <si>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</si>
  <si>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</si>
  <si>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</si>
  <si>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</si>
  <si>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</si>
  <si>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</si>
  <si>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</si>
  <si>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</si>
  <si>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</si>
  <si>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</si>
  <si>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</si>
  <si>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</si>
  <si>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</si>
  <si>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</si>
  <si>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</si>
  <si>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</si>
  <si>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</si>
  <si>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</si>
  <si>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</si>
  <si>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</si>
  <si>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</si>
  <si>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</si>
  <si>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</si>
  <si>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</si>
  <si>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</si>
  <si>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</si>
  <si>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</si>
  <si>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</si>
  <si>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</si>
  <si>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</si>
  <si>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</si>
  <si>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</si>
  <si>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</si>
  <si>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</si>
  <si>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</si>
  <si>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</si>
  <si>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Both</t>
  </si>
  <si>
    <t>G.3.13.3</t>
  </si>
  <si>
    <t>Type of currency rate swaps (intra-group, external or both)</t>
  </si>
  <si>
    <t>External</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</si>
  <si>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</si>
  <si>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</si>
  <si>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</si>
  <si>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</si>
  <si>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</si>
  <si>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</si>
  <si>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</si>
  <si>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</si>
  <si>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</si>
  <si>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</si>
  <si>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</si>
  <si>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t>
  </si>
  <si>
    <t>G.3.14.2</t>
  </si>
  <si>
    <t>Who has provided Second Party Opinion</t>
  </si>
  <si>
    <t>ND2</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</si>
  <si>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</si>
  <si>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</si>
  <si>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</si>
  <si>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</si>
  <si>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</si>
  <si>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</si>
  <si>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</si>
  <si>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</si>
  <si>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</si>
  <si>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</si>
  <si>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</si>
  <si>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</si>
  <si>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</si>
  <si>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</si>
  <si>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</si>
  <si>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</si>
  <si>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</si>
  <si>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</si>
  <si>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</si>
  <si>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</si>
  <si>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</si>
  <si>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</si>
  <si>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</si>
  <si>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</si>
  <si>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</si>
  <si>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</si>
  <si>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</si>
  <si>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</si>
  <si>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</si>
  <si>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</si>
  <si>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</si>
  <si>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</si>
  <si>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</si>
  <si>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</si>
  <si>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</si>
  <si>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</si>
  <si>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</si>
  <si>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</si>
  <si>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</si>
  <si>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</si>
  <si>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</si>
  <si>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</si>
  <si>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</si>
  <si>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</si>
  <si>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</si>
  <si>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</si>
  <si>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</si>
  <si>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</si>
  <si>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</si>
  <si>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</si>
  <si>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</si>
  <si>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</si>
  <si>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</si>
  <si>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</si>
  <si>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</si>
  <si>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</si>
  <si>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</si>
  <si>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</si>
  <si>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</si>
  <si>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</si>
  <si>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</si>
  <si>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</si>
  <si>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</si>
  <si>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</si>
  <si>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</si>
  <si>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</si>
  <si>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</si>
  <si>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</si>
  <si>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</si>
  <si>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</si>
  <si>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</si>
  <si>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</si>
  <si>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</si>
  <si>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</si>
  <si>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</si>
  <si>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</si>
  <si>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</si>
  <si>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</si>
  <si>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</si>
  <si>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</si>
  <si>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</si>
  <si>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</si>
  <si>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</si>
  <si>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</si>
  <si>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</si>
  <si>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</si>
  <si>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</si>
  <si>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</si>
  <si>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</si>
  <si>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</si>
  <si>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</si>
  <si>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</si>
  <si>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</si>
  <si>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</si>
  <si>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</si>
  <si>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</si>
  <si>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</si>
  <si>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</si>
  <si>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</si>
  <si>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</si>
  <si>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</si>
  <si>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</si>
  <si>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</si>
  <si>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</si>
  <si>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</si>
  <si>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</si>
  <si>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</si>
  <si>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</si>
  <si>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</si>
  <si>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</si>
  <si>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</si>
  <si>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</si>
  <si>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</si>
  <si>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</si>
  <si>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</si>
  <si>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</si>
  <si>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</si>
  <si>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</si>
  <si>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</si>
  <si>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</si>
  <si>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</si>
  <si>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Pass</t>
  </si>
  <si>
    <t>OG.6.1.3</t>
  </si>
  <si>
    <t xml:space="preserve">Cash Manager </t>
  </si>
  <si>
    <t>Clydesdale Bank PLC</t>
  </si>
  <si>
    <t>OG.6.1.4</t>
  </si>
  <si>
    <t>Account Bank</t>
  </si>
  <si>
    <t>HSBC Bank plc/Clydesdale Bank PLC</t>
  </si>
  <si>
    <t>OG.6.1.5</t>
  </si>
  <si>
    <t>Stand-by Account Bank</t>
  </si>
  <si>
    <t>OG.6.1.6</t>
  </si>
  <si>
    <t xml:space="preserve">Servicer </t>
  </si>
  <si>
    <t>OG.6.1.7</t>
  </si>
  <si>
    <t xml:space="preserve">Interest Rate Swap Provider </t>
  </si>
  <si>
    <t>OG.6.1.8</t>
  </si>
  <si>
    <t xml:space="preserve">Covered Bond Swap Provider </t>
  </si>
  <si>
    <t>See E. Optional ECB - ECAIs Data</t>
  </si>
  <si>
    <t>OG.6.1.9</t>
  </si>
  <si>
    <t>Paying Agent</t>
  </si>
  <si>
    <t>HSBC Bank plc</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</si>
  <si>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</si>
  <si>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</si>
  <si>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</si>
  <si>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</si>
  <si>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</si>
  <si>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</si>
  <si>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</si>
  <si>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</si>
  <si>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</si>
  <si>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</si>
  <si>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</si>
  <si>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</si>
  <si>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</si>
  <si>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</si>
  <si>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</si>
  <si>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</si>
  <si>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</si>
  <si>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</si>
  <si>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</si>
  <si>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</si>
  <si>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</si>
  <si>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</si>
  <si>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</si>
  <si>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</si>
  <si>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</si>
  <si>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</si>
  <si>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</si>
  <si>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</si>
  <si>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</si>
  <si>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</si>
  <si>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</si>
  <si>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</si>
  <si>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</si>
  <si>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</si>
  <si>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</si>
  <si>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</si>
  <si>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</si>
  <si>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</si>
  <si>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</si>
  <si>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</si>
  <si>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</si>
  <si>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</si>
  <si>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</si>
  <si>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</si>
  <si>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</si>
  <si>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</si>
  <si>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</si>
  <si>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</si>
  <si>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</si>
  <si>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</si>
  <si>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</si>
  <si>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</si>
  <si>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</si>
  <si>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</si>
  <si>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</si>
  <si>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</si>
  <si>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</si>
  <si>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</si>
  <si>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</si>
  <si>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</si>
  <si>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</si>
  <si>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</si>
  <si>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</si>
  <si>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</si>
  <si>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</si>
  <si>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</si>
  <si>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</si>
  <si>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</si>
  <si>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</si>
  <si>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</si>
  <si>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</si>
  <si>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</si>
  <si>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</si>
  <si>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</si>
  <si>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</si>
  <si>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</si>
  <si>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</si>
  <si>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</si>
  <si>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</si>
  <si>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</si>
  <si>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</si>
  <si>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</si>
  <si>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</si>
  <si>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</si>
  <si>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</si>
  <si>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</si>
  <si>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</si>
  <si>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</si>
  <si>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</si>
  <si>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</si>
  <si>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</si>
  <si>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</si>
  <si>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</si>
  <si>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</si>
  <si>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</si>
  <si>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</si>
  <si>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</si>
  <si>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</si>
  <si>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</si>
  <si>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</si>
  <si>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</si>
  <si>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</si>
  <si>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</si>
  <si>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</si>
  <si>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</si>
  <si>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</si>
  <si>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</si>
  <si>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</si>
  <si>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</si>
  <si>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</si>
  <si>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</si>
  <si>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</si>
  <si>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</si>
  <si>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</si>
  <si>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</si>
  <si>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</si>
  <si>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</si>
  <si>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</si>
  <si>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</si>
  <si>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</si>
  <si>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</si>
  <si>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</si>
  <si>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</si>
  <si>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</si>
  <si>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</si>
  <si>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</si>
  <si>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</si>
  <si>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</si>
  <si>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</si>
  <si>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</si>
  <si>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</si>
  <si>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</si>
  <si>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</si>
  <si>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</si>
  <si>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</si>
  <si>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</si>
  <si>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</si>
  <si>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</si>
  <si>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</si>
  <si>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</si>
  <si>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</si>
  <si>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</si>
  <si>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</si>
  <si>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</si>
  <si>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</si>
  <si>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</si>
  <si>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</si>
  <si>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</si>
  <si>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</si>
  <si>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</si>
  <si>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</si>
  <si>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</si>
  <si>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</si>
  <si>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</si>
  <si>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</si>
  <si>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</si>
  <si>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</si>
  <si>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</si>
  <si>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</si>
  <si>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</si>
  <si>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</si>
  <si>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</si>
  <si>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</si>
  <si>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</si>
  <si>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</si>
  <si>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</si>
  <si>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</si>
  <si>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</si>
  <si>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</si>
  <si>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</si>
  <si>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</si>
  <si>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</si>
  <si>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</si>
  <si>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</si>
  <si>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</si>
  <si>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</si>
  <si>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</si>
  <si>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East Anglia</t>
  </si>
  <si>
    <t>M.7.5.3</t>
  </si>
  <si>
    <t>East Midlands</t>
  </si>
  <si>
    <t>M.7.5.4</t>
  </si>
  <si>
    <t>London</t>
  </si>
  <si>
    <t>M.7.5.5</t>
  </si>
  <si>
    <t>North</t>
  </si>
  <si>
    <t>M.7.5.6</t>
  </si>
  <si>
    <t>North West</t>
  </si>
  <si>
    <t>M.7.5.7</t>
  </si>
  <si>
    <t>Northern Ireland</t>
  </si>
  <si>
    <t>M.7.5.8</t>
  </si>
  <si>
    <t>Outer Metro</t>
  </si>
  <si>
    <t>M.7.5.9</t>
  </si>
  <si>
    <t>South East</t>
  </si>
  <si>
    <t>M.7.5.10</t>
  </si>
  <si>
    <t>South West</t>
  </si>
  <si>
    <t>M.7.5.11</t>
  </si>
  <si>
    <t>Scotland</t>
  </si>
  <si>
    <t>M.7.5.12</t>
  </si>
  <si>
    <t>Wales</t>
  </si>
  <si>
    <t>M.7.5.13</t>
  </si>
  <si>
    <t>West Midlands</t>
  </si>
  <si>
    <t>M.7.5.14</t>
  </si>
  <si>
    <t>Yorkshire</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</si>
  <si>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</si>
  <si>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</si>
  <si>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</si>
  <si>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</si>
  <si>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</si>
  <si>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</si>
  <si>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</si>
  <si>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</si>
  <si>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</si>
  <si>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</si>
  <si>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</si>
  <si>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</si>
  <si>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</si>
  <si>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</si>
  <si>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</si>
  <si>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</si>
  <si>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</si>
  <si>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</si>
  <si>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</si>
  <si>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</si>
  <si>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</si>
  <si>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</si>
  <si>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</si>
  <si>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</si>
  <si>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</si>
  <si>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</si>
  <si>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</si>
  <si>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</si>
  <si>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</si>
  <si>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</si>
  <si>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</si>
  <si>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</si>
  <si>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</si>
  <si>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</si>
  <si>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</si>
  <si>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</si>
  <si>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</si>
  <si>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</si>
  <si>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</si>
  <si>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</si>
  <si>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</si>
  <si>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</si>
  <si>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</si>
  <si>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</si>
  <si>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</si>
  <si>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</si>
  <si>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</si>
  <si>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</si>
  <si>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</si>
  <si>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</si>
  <si>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</si>
  <si>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</si>
  <si>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</si>
  <si>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</si>
  <si>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</si>
  <si>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</si>
  <si>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</si>
  <si>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</si>
  <si>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</si>
  <si>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</si>
  <si>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</si>
  <si>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</si>
  <si>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</si>
  <si>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</si>
  <si>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</si>
  <si>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</si>
  <si>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</si>
  <si>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</si>
  <si>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</si>
  <si>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</si>
  <si>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</si>
  <si>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</si>
  <si>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</si>
  <si>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</si>
  <si>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</si>
  <si>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</si>
  <si>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</si>
  <si>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</si>
  <si>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</si>
  <si>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</si>
  <si>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</si>
  <si>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</si>
  <si>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</si>
  <si>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</si>
  <si>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</si>
  <si>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</si>
  <si>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</si>
  <si>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</si>
  <si>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</si>
  <si>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</si>
  <si>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</si>
  <si>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&gt; 0 &lt; 5,000</t>
  </si>
  <si>
    <t>M.7A.10.3</t>
  </si>
  <si>
    <t>&gt;= 5,000 &lt; 10,000</t>
  </si>
  <si>
    <t>M.7A.10.4</t>
  </si>
  <si>
    <t>&gt;= 10,000 &lt; 25,000</t>
  </si>
  <si>
    <t>M.7A.10.5</t>
  </si>
  <si>
    <t>&gt;= 25,000 &lt; 50,000</t>
  </si>
  <si>
    <t>M.7A.10.6</t>
  </si>
  <si>
    <t>&gt;= 50,000 &lt; 75,000</t>
  </si>
  <si>
    <t>M.7A.10.7</t>
  </si>
  <si>
    <t>&gt;= 75,000 &lt; 100,000</t>
  </si>
  <si>
    <t>M.7A.10.8</t>
  </si>
  <si>
    <t>&gt;= 100,000 &lt; 150,000</t>
  </si>
  <si>
    <t>M.7A.10.9</t>
  </si>
  <si>
    <t>&gt;= 150,000 &lt; 200,000</t>
  </si>
  <si>
    <t>M.7A.10.10</t>
  </si>
  <si>
    <t>&gt;= 200,000 &lt; 250,000</t>
  </si>
  <si>
    <t>M.7A.10.11</t>
  </si>
  <si>
    <t>&gt;= 250,000 &lt; 300,000</t>
  </si>
  <si>
    <t>M.7A.10.12</t>
  </si>
  <si>
    <t>&gt;= 300,000 &lt; 350,000</t>
  </si>
  <si>
    <t>M.7A.10.13</t>
  </si>
  <si>
    <t>&gt;= 350,000 &lt; 400,000</t>
  </si>
  <si>
    <t>M.7A.10.14</t>
  </si>
  <si>
    <t>&gt;= 400,000 &lt; 450,000</t>
  </si>
  <si>
    <t>M.7A.10.15</t>
  </si>
  <si>
    <t>&gt;= 450,000 &lt; 500,000</t>
  </si>
  <si>
    <t>M.7A.10.16</t>
  </si>
  <si>
    <t>&gt;= 500,000 &lt; 600,000</t>
  </si>
  <si>
    <t>M.7A.10.17</t>
  </si>
  <si>
    <t>&gt;= 600,000 &lt; 700,000</t>
  </si>
  <si>
    <t>M.7A.10.18</t>
  </si>
  <si>
    <t>&gt;= 700,000 &lt; 800,000</t>
  </si>
  <si>
    <t>M.7A.10.19</t>
  </si>
  <si>
    <t>&gt;= 800,000 &lt; 900,000</t>
  </si>
  <si>
    <t>M.7A.10.20</t>
  </si>
  <si>
    <t>&gt;= 900,000 &lt; 1,000,000</t>
  </si>
  <si>
    <t>M.7A.10.21</t>
  </si>
  <si>
    <t>&gt;= 1,000,000</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</si>
  <si>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</si>
  <si>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</si>
  <si>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</si>
  <si>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</si>
  <si>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</si>
  <si>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</si>
  <si>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</si>
  <si>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</si>
  <si>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</si>
  <si>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</si>
  <si>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</si>
  <si>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</si>
  <si>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</si>
  <si>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</si>
  <si>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</si>
  <si>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</si>
  <si>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</si>
  <si>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</si>
  <si>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</si>
  <si>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</si>
  <si>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</si>
  <si>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</si>
  <si>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</si>
  <si>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</si>
  <si>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</si>
  <si>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</si>
  <si>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</si>
  <si>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</si>
  <si>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</si>
  <si>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</si>
  <si>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</si>
  <si>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</si>
  <si>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</si>
  <si>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</si>
  <si>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</si>
  <si>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</si>
  <si>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</si>
  <si>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</si>
  <si>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</si>
  <si>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</si>
  <si>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</si>
  <si>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</si>
  <si>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</si>
  <si>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</si>
  <si>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</si>
  <si>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</si>
  <si>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</si>
  <si>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</si>
  <si>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</si>
  <si>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</si>
  <si>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</si>
  <si>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</si>
  <si>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</si>
  <si>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</si>
  <si>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</si>
  <si>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</si>
  <si>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</si>
  <si>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</si>
  <si>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</si>
  <si>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</si>
  <si>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</si>
  <si>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</si>
  <si>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</si>
  <si>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</si>
  <si>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</si>
  <si>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</si>
  <si>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</si>
  <si>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</si>
  <si>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</si>
  <si>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</si>
  <si>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</si>
  <si>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</si>
  <si>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</si>
  <si>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</si>
  <si>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</si>
  <si>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</si>
  <si>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</si>
  <si>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</si>
  <si>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</si>
  <si>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</si>
  <si>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</si>
  <si>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</si>
  <si>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</si>
  <si>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</si>
  <si>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</si>
  <si>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</si>
  <si>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</si>
  <si>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</si>
  <si>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</si>
  <si>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</si>
  <si>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</si>
  <si>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</si>
  <si>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</si>
  <si>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</si>
  <si>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</si>
  <si>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</si>
  <si>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</si>
  <si>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</si>
  <si>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</si>
  <si>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</si>
  <si>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</si>
  <si>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</si>
  <si>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</si>
  <si>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</si>
  <si>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</si>
  <si>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</si>
  <si>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</si>
  <si>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</si>
  <si>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</si>
  <si>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</si>
  <si>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</si>
  <si>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</si>
  <si>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</si>
  <si>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</si>
  <si>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</si>
  <si>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</si>
  <si>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</si>
  <si>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</si>
  <si>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</si>
  <si>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</si>
  <si>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</si>
  <si>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</si>
  <si>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</si>
  <si>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</si>
  <si>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</si>
  <si>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</si>
  <si>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</si>
  <si>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</si>
  <si>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</si>
  <si>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</si>
  <si>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</si>
  <si>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</si>
  <si>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</si>
  <si>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</si>
  <si>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TBC at a country level</t>
  </si>
  <si>
    <t>ND3</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</si>
  <si>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</si>
  <si>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</si>
  <si>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</si>
  <si>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</si>
  <si>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</si>
  <si>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</si>
  <si>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</si>
  <si>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</si>
  <si>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</si>
  <si>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</si>
  <si>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</si>
  <si>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</si>
  <si>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</si>
  <si>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</si>
  <si>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</si>
  <si>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</si>
  <si>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</si>
  <si>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</si>
  <si>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</si>
  <si>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</si>
  <si>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</si>
  <si>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</si>
  <si>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</si>
  <si>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</si>
  <si>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</si>
  <si>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</si>
  <si>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</si>
  <si>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</si>
  <si>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</si>
  <si>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</si>
  <si>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</si>
  <si>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</si>
  <si>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</si>
  <si>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</si>
  <si>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</si>
  <si>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</si>
  <si>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</si>
  <si>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</si>
  <si>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</si>
  <si>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</si>
  <si>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</si>
  <si>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</si>
  <si>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</si>
  <si>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</si>
  <si>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</si>
  <si>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</si>
  <si>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</si>
  <si>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</si>
  <si>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</si>
  <si>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</si>
  <si>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</si>
  <si>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</si>
  <si>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</si>
  <si>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</si>
  <si>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</si>
  <si>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</si>
  <si>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</si>
  <si>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</si>
  <si>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</si>
  <si>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</si>
  <si>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</si>
  <si>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</si>
  <si>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</si>
  <si>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</si>
  <si>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</si>
  <si>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</si>
  <si>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</si>
  <si>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</si>
  <si>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</si>
  <si>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</si>
  <si>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</si>
  <si>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</si>
  <si>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</si>
  <si>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</si>
  <si>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</si>
  <si>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</si>
  <si>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</si>
  <si>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</si>
  <si>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</si>
  <si>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</si>
  <si>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</si>
  <si>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</si>
  <si>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</si>
  <si>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</si>
  <si>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</si>
  <si>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</si>
  <si>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</si>
  <si>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</si>
  <si>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</si>
  <si>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</si>
  <si>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</si>
  <si>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</si>
  <si>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</si>
  <si>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</si>
  <si>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</si>
  <si>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</si>
  <si>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</si>
  <si>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</si>
  <si>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</si>
  <si>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</si>
  <si>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</si>
  <si>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</si>
  <si>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</si>
  <si>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</si>
  <si>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</si>
  <si>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</si>
  <si>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</si>
  <si>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</si>
  <si>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</si>
  <si>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</si>
  <si>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</si>
  <si>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</si>
  <si>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</si>
  <si>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</si>
  <si>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</si>
  <si>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</si>
  <si>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</si>
  <si>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</si>
  <si>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</si>
  <si>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</si>
  <si>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</si>
  <si>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</si>
  <si>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</si>
  <si>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</si>
  <si>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</si>
  <si>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</si>
  <si>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</si>
  <si>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</si>
  <si>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</si>
  <si>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</si>
  <si>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</si>
  <si>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</si>
  <si>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</si>
  <si>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</si>
  <si>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</si>
  <si>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</si>
  <si>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</si>
  <si>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</si>
  <si>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</si>
  <si>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</si>
  <si>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</si>
  <si>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</si>
  <si>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</si>
  <si>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</si>
  <si>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</si>
  <si>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</si>
  <si>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</si>
  <si>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</si>
  <si>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</si>
  <si>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</si>
  <si>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</si>
  <si>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</si>
  <si>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</si>
  <si>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</si>
  <si>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</si>
  <si>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</si>
  <si>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</si>
  <si>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</si>
  <si>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</si>
  <si>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</si>
  <si>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</si>
  <si>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</si>
  <si>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</si>
  <si>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</si>
  <si>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</si>
  <si>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</si>
  <si>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</si>
  <si>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</si>
  <si>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</si>
  <si>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</si>
  <si>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</si>
  <si>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</si>
  <si>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</si>
  <si>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</si>
  <si>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</si>
  <si>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</si>
  <si>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</si>
  <si>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</si>
  <si>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</si>
  <si>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</si>
  <si>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</si>
  <si>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</si>
  <si>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</si>
  <si>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</si>
  <si>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</si>
  <si>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</si>
  <si>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</si>
  <si>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</si>
  <si>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</si>
  <si>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</si>
  <si>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</si>
  <si>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</si>
  <si>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</si>
  <si>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</si>
  <si>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</si>
  <si>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</si>
  <si>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</si>
  <si>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</si>
  <si>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</si>
  <si>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</si>
  <si>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</si>
  <si>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</si>
  <si>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</si>
  <si>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</si>
  <si>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</si>
  <si>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</si>
  <si>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</si>
  <si>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</si>
  <si>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</si>
  <si>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</si>
  <si>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</si>
  <si>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</si>
  <si>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</si>
  <si>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</si>
  <si>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</si>
  <si>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</si>
  <si>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</si>
  <si>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</si>
  <si>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</si>
  <si>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</si>
  <si>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</si>
  <si>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</si>
  <si>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</si>
  <si>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</si>
  <si>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</si>
  <si>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</si>
  <si>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</si>
  <si>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</si>
  <si>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</si>
  <si>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</si>
  <si>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</si>
  <si>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</si>
  <si>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</si>
  <si>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</si>
  <si>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</si>
  <si>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</si>
  <si>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</si>
  <si>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</si>
  <si>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</si>
  <si>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</si>
  <si>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</si>
  <si>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</si>
  <si>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</si>
  <si>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</si>
  <si>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</si>
  <si>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</si>
  <si>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</si>
  <si>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</si>
  <si>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</si>
  <si>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</si>
  <si>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</si>
  <si>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</si>
  <si>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</si>
  <si>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</si>
  <si>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</si>
  <si>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</si>
  <si>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</si>
  <si>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</si>
  <si>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</si>
  <si>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</si>
  <si>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</si>
  <si>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</si>
  <si>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</si>
  <si>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</si>
  <si>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</si>
  <si>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</si>
  <si>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</si>
  <si>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</si>
  <si>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</si>
  <si>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</si>
  <si>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</si>
  <si>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</si>
  <si>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</si>
  <si>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</si>
  <si>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</si>
  <si>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</si>
  <si>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</si>
  <si>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</si>
  <si>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</si>
  <si>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</si>
  <si>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</si>
  <si>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</si>
  <si>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</si>
  <si>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</si>
  <si>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</si>
  <si>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</si>
  <si>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</si>
  <si>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</si>
  <si>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</si>
  <si>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</si>
  <si>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</si>
  <si>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</si>
  <si>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</si>
  <si>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</si>
  <si>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</si>
  <si>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</si>
  <si>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</si>
  <si>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</si>
  <si>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</si>
  <si>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</si>
  <si>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</si>
  <si>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</si>
  <si>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</si>
  <si>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</si>
  <si>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</si>
  <si>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</si>
  <si>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</si>
  <si>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</si>
  <si>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</si>
  <si>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</si>
  <si>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</si>
  <si>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</si>
  <si>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</si>
  <si>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</si>
  <si>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</si>
  <si>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</si>
  <si>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</si>
  <si>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</si>
  <si>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</si>
  <si>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</si>
  <si>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</si>
  <si>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</si>
  <si>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</si>
  <si>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</si>
  <si>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</si>
  <si>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</si>
  <si>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</si>
  <si>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</si>
  <si>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</si>
  <si>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</si>
  <si>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</si>
  <si>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</si>
  <si>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</si>
  <si>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</si>
  <si>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</si>
  <si>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</si>
  <si>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</si>
  <si>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</si>
  <si>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</si>
  <si>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</si>
  <si>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</si>
  <si>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</si>
  <si>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</si>
  <si>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</si>
  <si>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</si>
  <si>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</si>
  <si>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</si>
  <si>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</si>
  <si>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</si>
  <si>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</si>
  <si>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</si>
  <si>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</si>
  <si>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</si>
  <si>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</si>
  <si>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</si>
  <si>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</si>
  <si>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</si>
  <si>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</si>
  <si>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</si>
  <si>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</si>
  <si>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</si>
  <si>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</si>
  <si>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Fixed,tracker, variable loans are reported</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</si>
  <si>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</si>
  <si>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</si>
  <si>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Contractual maturity is defined as the time until the maturity of the mortgage when making the agreed interest and principal payment, i.e. no prepayment is assumed. Expected maturity is not estimated.</t>
  </si>
  <si>
    <t>HG.1.6</t>
  </si>
  <si>
    <t xml:space="preserve">Maturity Buckets of Covered Bonds [i.e. how is the contractual and/or expected maturity defined? What maturity structure (hard bullet, soft bullet, conditional pass through)? Under what conditions/circumstances? Etc.] </t>
  </si>
  <si>
    <t>Contractual maturity is defined as the time from the reporting date in this document until the soft bullet redemption date on all bonds. Extended maturity includes the one-year soft bullet extension so is one year after the contractual maturity date. Expected maturity is not estimated.</t>
  </si>
  <si>
    <t>HG.1.7</t>
  </si>
  <si>
    <t>Maturity Extention Triggers</t>
  </si>
  <si>
    <t>https://www.virginmoneyukplc.com/investor-relations/debt-investors/global-covered-bonds/</t>
  </si>
  <si>
    <t>HG.1.8</t>
  </si>
  <si>
    <t>LTVs: Definition</t>
  </si>
  <si>
    <t>The ratio of current outstanding loan amount to the value of the property at inception.</t>
  </si>
  <si>
    <t>HG.1.9</t>
  </si>
  <si>
    <t>LTVs: Calculation of property/shipping value</t>
  </si>
  <si>
    <t>LTV at origination excludes any fees added at the time of origination</t>
  </si>
  <si>
    <t>HG.1.10</t>
  </si>
  <si>
    <t>LTVs: Applied property/shipping valuation techniques, including whether use of index, Automated Valuation Model (AVM) or on-site audits</t>
  </si>
  <si>
    <t>MIAC index applied on a quarterly basis.</t>
  </si>
  <si>
    <t>HG.1.11</t>
  </si>
  <si>
    <t>LTVs: Frequency and time of last valuation</t>
  </si>
  <si>
    <t>HG.1.12</t>
  </si>
  <si>
    <t>Explain how mortgage types are defined whether for residential housing, multi-family housing, commercial real estate, etc. Same for shipping where relecvant</t>
  </si>
  <si>
    <t>All mortgages are residential housing.</t>
  </si>
  <si>
    <t>HG.1.13</t>
  </si>
  <si>
    <t>Hedging Strategy (please explain how you address interest rate and currency risk)</t>
  </si>
  <si>
    <t>Interest rate risk and currency risk is hedged by interest rate swaps and covered bond swaps in place.</t>
  </si>
  <si>
    <t>HG.1.14</t>
  </si>
  <si>
    <t>Non-performing loans</t>
  </si>
  <si>
    <t>Clydesdale identifies non-performing loans as those more than 3 months in arrears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</si>
  <si>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</si>
  <si>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</si>
  <si>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</si>
  <si>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</si>
  <si>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</si>
  <si>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</si>
  <si>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</si>
  <si>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</si>
  <si>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</si>
  <si>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</si>
  <si>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</si>
  <si>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</si>
  <si>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</si>
  <si>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</si>
  <si>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</si>
  <si>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</si>
  <si>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</si>
  <si>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 xml:space="preserve">New Property Definition – a property will be defined as new build if it satisfies any of the following criteria:
• A property not previously occupied. For converted properties, it is where the property has not been occupied since the conversion was undertaken;
• A property being sold or marketed by the builder or developer (regardless of whether it has been previously tenanted);
• Built within the 2 years preceding the mortgage application;
• Converted into a flat within the 2 years preceding the mortgage application as part of the conversion of a former mill, factory, school, church, council.
Existing Property Definition - any remaining properties which do not fit the new property definition and have data available.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</si>
  <si>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</si>
  <si>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</si>
  <si>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</si>
  <si>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</si>
  <si>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</si>
  <si>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</si>
  <si>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</si>
  <si>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</si>
  <si>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</si>
  <si>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</si>
  <si>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</si>
  <si>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</si>
  <si>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</si>
  <si>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</si>
  <si>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</si>
  <si>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</si>
  <si>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</si>
  <si>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</si>
  <si>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</si>
  <si>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</si>
  <si>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</si>
  <si>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</si>
  <si>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</si>
  <si>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</si>
  <si>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</si>
  <si>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</si>
  <si>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</si>
  <si>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</si>
  <si>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</si>
  <si>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</si>
  <si>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</si>
  <si>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</si>
  <si>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</si>
  <si>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</si>
  <si>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Annex 2D</t>
  </si>
  <si>
    <t>Administration</t>
  </si>
  <si>
    <t/>
  </si>
  <si>
    <t>Item Value</t>
  </si>
  <si>
    <t>Name of issuer</t>
  </si>
  <si>
    <t>Name of RCB programme</t>
  </si>
  <si>
    <t>Clydesdale Bank PLC (formerly Virgin Money plc) Programme</t>
  </si>
  <si>
    <t>Name, job title and contact details of person validating this form</t>
  </si>
  <si>
    <t>Mark Henderson, Senior Manager, mark.henderson@virginmoney.com, 07909 442634</t>
  </si>
  <si>
    <t>Date of form submission</t>
  </si>
  <si>
    <t>Start Date of reporting period</t>
  </si>
  <si>
    <t>End Date of reporting period</t>
  </si>
  <si>
    <t>Web links - prospectus, transaction documents, loan level data</t>
  </si>
  <si>
    <t>Counterparties, Ratings</t>
  </si>
  <si>
    <t>Counterparty/ies</t>
  </si>
  <si>
    <t>Fitch</t>
  </si>
  <si>
    <t>Moody's</t>
  </si>
  <si>
    <t>S&amp;P</t>
  </si>
  <si>
    <t>DBRS</t>
  </si>
  <si>
    <t>Rating Trigger</t>
  </si>
  <si>
    <t>Current Rating</t>
  </si>
  <si>
    <t>Account bank</t>
  </si>
  <si>
    <t>AA- / F1+</t>
  </si>
  <si>
    <t>A2 / P-1</t>
  </si>
  <si>
    <t>A1 / P-1</t>
  </si>
  <si>
    <t>N/A</t>
  </si>
  <si>
    <t>Administrator</t>
  </si>
  <si>
    <t>BBB-</t>
  </si>
  <si>
    <t>A / F1</t>
  </si>
  <si>
    <t>Baa3(CR)</t>
  </si>
  <si>
    <t>Aa3(CR) / P-1(CR)</t>
  </si>
  <si>
    <t>Cash manager</t>
  </si>
  <si>
    <t>Covered Bond Swap Provider</t>
  </si>
  <si>
    <t>A3(CR)</t>
  </si>
  <si>
    <t>Aa3(CR)</t>
  </si>
  <si>
    <t>National Australia Bank Limited</t>
  </si>
  <si>
    <t>Aa1(CR) / P-1(CR)</t>
  </si>
  <si>
    <t>Crédit Agricole Corporate and Investment Bank</t>
  </si>
  <si>
    <t>A(DCR) / F1</t>
  </si>
  <si>
    <t>AA-(DCR) / F1</t>
  </si>
  <si>
    <t>Banco Santander, S.A.</t>
  </si>
  <si>
    <t>A+(DCR) / F1</t>
  </si>
  <si>
    <t>A3</t>
  </si>
  <si>
    <t>A1</t>
  </si>
  <si>
    <t>Covered bonds</t>
  </si>
  <si>
    <t>AAA</t>
  </si>
  <si>
    <t>Aaa</t>
  </si>
  <si>
    <t>Interest Rate Swap Provider</t>
  </si>
  <si>
    <t>Issuer</t>
  </si>
  <si>
    <t>Issuer Account Bank</t>
  </si>
  <si>
    <t>Seller(s)</t>
  </si>
  <si>
    <t>Swap Collateral Account Bank</t>
  </si>
  <si>
    <t>Swap Details</t>
  </si>
  <si>
    <t>Fixed Interest Rate Swap</t>
  </si>
  <si>
    <t>Swap notional amount(s) (GBP)</t>
  </si>
  <si>
    <t>Swap notional maturities</t>
  </si>
  <si>
    <t>Notional reduces to zero</t>
  </si>
  <si>
    <t>LLP receive rate/margin (%)</t>
  </si>
  <si>
    <t>LLP pay rate/margin (%)</t>
  </si>
  <si>
    <t>Collateral posting amount(s) (GBP)</t>
  </si>
  <si>
    <t>Tracker Interest Rate Swap</t>
  </si>
  <si>
    <t>SVR Interest Rate Swap</t>
  </si>
  <si>
    <t>Series 2012-2 Bond</t>
  </si>
  <si>
    <t>Compounded Daily SONIA + 2.630%</t>
  </si>
  <si>
    <t>Series 2 Bond</t>
  </si>
  <si>
    <t>Compounded Daily SONIA + 0.961%</t>
  </si>
  <si>
    <t>Series 4 Bond</t>
  </si>
  <si>
    <t>Compounded Daily SONIA + 0.628%</t>
  </si>
  <si>
    <t>Series 7 Bond</t>
  </si>
  <si>
    <t>Compounded Daily SONIA + 0.842%</t>
  </si>
  <si>
    <t>Accounts, Ledgers</t>
  </si>
  <si>
    <t>Description</t>
  </si>
  <si>
    <t>Value as of End Date of reporting period</t>
  </si>
  <si>
    <t>Value as of Start Date of reporting period</t>
  </si>
  <si>
    <t>Targeted Value</t>
  </si>
  <si>
    <t>Principal ledger</t>
  </si>
  <si>
    <t>Principal receipts (please disclose all parts of waterfall)</t>
  </si>
  <si>
    <t>Reserve ledger</t>
  </si>
  <si>
    <t>Revenue ledger</t>
  </si>
  <si>
    <t>Revenue receipts (please disclose all parts of waterfall)</t>
  </si>
  <si>
    <t>Current Reporting Period</t>
  </si>
  <si>
    <t>Previous Reporting Period</t>
  </si>
  <si>
    <t>Available Revenue Receipts</t>
  </si>
  <si>
    <t>Revenue Receipts received during the calculation period</t>
  </si>
  <si>
    <t>Other net income of the LLP (including interest on LLP Accounts, Substitution Assets and Authorised Investments)</t>
  </si>
  <si>
    <t>Reserve Fund amounts in excess of the Reserve Fund Required Amount</t>
  </si>
  <si>
    <t>Reserve Fund amounts utilised following the Notice to Pay</t>
  </si>
  <si>
    <t>Coupon Payment Ledger amounts in excess of the Required Coupon Amount</t>
  </si>
  <si>
    <t>Payments made by the Seller to fund Non-Cash Borrow-Backs</t>
  </si>
  <si>
    <t>Cash Capital Contributions deemed as Revenue</t>
  </si>
  <si>
    <t>Previously withheld receipts to be paid in the month</t>
  </si>
  <si>
    <t>Removal of Non-LLP Amounts</t>
  </si>
  <si>
    <t>Revenue Priority of Payments</t>
  </si>
  <si>
    <t>Bond Trustee charges</t>
  </si>
  <si>
    <t>Security Trustee charges</t>
  </si>
  <si>
    <t>Agency charges</t>
  </si>
  <si>
    <t>Account Bank charges</t>
  </si>
  <si>
    <t>Corporate Services Provider charges</t>
  </si>
  <si>
    <t>Third Party charges</t>
  </si>
  <si>
    <t>Administrator charges</t>
  </si>
  <si>
    <t>Cash Manager charges</t>
  </si>
  <si>
    <t>VM Account Bank charges</t>
  </si>
  <si>
    <t>Asset Monitor charges</t>
  </si>
  <si>
    <t>Amounts paid to the Initial Interest Rate Swap Provider</t>
  </si>
  <si>
    <t>Amounts paid to the Covered Bond Swap Providers</t>
  </si>
  <si>
    <t>Amounts paid (other than in respect of principal) on any Term Advance to the Issuer</t>
  </si>
  <si>
    <t>Credit to the Accumulation Ledger</t>
  </si>
  <si>
    <t>Credit to the Transaction Account following an Administrator Event of Default</t>
  </si>
  <si>
    <t>Credit to the Reserve Ledger</t>
  </si>
  <si>
    <t>Excluded Swap Termination Amounts</t>
  </si>
  <si>
    <t>Indemnity amounts paid to Asset Monitor and Members</t>
  </si>
  <si>
    <t>Repayment to VM of any Cash Capital Contributions deemed as revenue or otherwise made to the Coupon Payment Ledger</t>
  </si>
  <si>
    <t>VM Deferred Consideration</t>
  </si>
  <si>
    <t>Liquidation Member fee</t>
  </si>
  <si>
    <t>Profit paid to Members</t>
  </si>
  <si>
    <t>Available Principal Receipts</t>
  </si>
  <si>
    <t>Principal Receipts received during the Calculation Period</t>
  </si>
  <si>
    <t>Other amounts received during the calculation period (including proceeds from the sale of Selected Mortgage Loans)</t>
  </si>
  <si>
    <t>Cash Capital Contributions</t>
  </si>
  <si>
    <t>Excess Proceeds</t>
  </si>
  <si>
    <t>Principal Priority of Payments</t>
  </si>
  <si>
    <t>Acquisition of New Loans and their Related Security and Substitution Assets</t>
  </si>
  <si>
    <t>Credit to the LLP Accounts to ensure compliance with the Asset Coverage Test</t>
  </si>
  <si>
    <t>Amounts paid to the Covered Bond Swap Provider (in respect of principal) on any Term Advance to the Issuer</t>
  </si>
  <si>
    <t>Retained Principal Collections</t>
  </si>
  <si>
    <t>Capital Distribution to VM</t>
  </si>
  <si>
    <t>Asset Coverage Test</t>
  </si>
  <si>
    <t>Adjusted current balance</t>
  </si>
  <si>
    <t>Principal collections not yet applied</t>
  </si>
  <si>
    <t>Qualifying additional collateral</t>
  </si>
  <si>
    <t>Substitute assets</t>
  </si>
  <si>
    <t>Proceeds of sold mortgage loans</t>
  </si>
  <si>
    <t>W</t>
  </si>
  <si>
    <t>VM Bank Account Balance</t>
  </si>
  <si>
    <t>X</t>
  </si>
  <si>
    <t>Flexible draw capacity</t>
  </si>
  <si>
    <t>Set-off</t>
  </si>
  <si>
    <t>Z</t>
  </si>
  <si>
    <t>Negative carry</t>
  </si>
  <si>
    <t>Method used for calculating component 'A'</t>
  </si>
  <si>
    <t>A(ii)</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</si>
  <si>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</si>
  <si>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</si>
  <si>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</si>
  <si>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</si>
  <si>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</si>
  <si>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</si>
  <si>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</si>
  <si>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</si>
  <si>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</si>
  <si>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</si>
  <si>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</si>
  <si>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</si>
  <si>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</si>
  <si>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</si>
  <si>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GIC Account Balance (GBP) - Issuer GIC</t>
  </si>
  <si>
    <t>GIC Account Balance (GBP) - External GIC 1</t>
  </si>
  <si>
    <t>Any additional collateral - Securities Collateral (GBP)</t>
  </si>
  <si>
    <t>Any additional collateral - Cash Collateral (GBP)</t>
  </si>
  <si>
    <t>Any additional collateral - Securities Collateral (EUR)</t>
  </si>
  <si>
    <t>Any additional collateral - Cash Collateral (EUR)</t>
  </si>
  <si>
    <t>Any additional collateral - Securities Collateral (USD)</t>
  </si>
  <si>
    <t>$0.00</t>
  </si>
  <si>
    <t>Any additional collateral - Cash Collateral (USD)</t>
  </si>
  <si>
    <t>Aggregate deposits attaching to the cover pool (GBP)</t>
  </si>
  <si>
    <t>Aggregate balance of off-set mortgages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</si>
  <si>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</si>
  <si>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</si>
  <si>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</si>
  <si>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</si>
  <si>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</si>
  <si>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</si>
  <si>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</si>
  <si>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</si>
  <si>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</si>
  <si>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</si>
  <si>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</si>
  <si>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6.99% (Residential) 7.49% (Buy to Let)</t>
  </si>
  <si>
    <t>Constant Pre-Payment Rate (% current month)</t>
  </si>
  <si>
    <t>Constant Pre-Payment Rate (% quarterly average)</t>
  </si>
  <si>
    <t>Principal Payment Rate (% current month)</t>
  </si>
  <si>
    <t>Principal Payment Rate (% quarterly average)</t>
  </si>
  <si>
    <t>Constant Default Rate (% current month)</t>
  </si>
  <si>
    <t>Constant Default Rate (% quarterly average)</t>
  </si>
  <si>
    <t>Fitch PCU Uplift</t>
  </si>
  <si>
    <t>Moody's Timely Payment Indicator</t>
  </si>
  <si>
    <t>Probable</t>
  </si>
  <si>
    <t>Moody's Collateral Score (%)</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</si>
  <si>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</si>
  <si>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</si>
  <si>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</si>
  <si>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</si>
  <si>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</si>
  <si>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</si>
  <si>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</si>
  <si>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</si>
  <si>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</si>
  <si>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</si>
  <si>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</si>
  <si>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</si>
  <si>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of which are non-performing loans</t>
  </si>
  <si>
    <t>of which have breached R&amp;Ws</t>
  </si>
  <si>
    <t>of which have been subject to a product switch</t>
  </si>
  <si>
    <t>of which have received a further advance</t>
  </si>
  <si>
    <t>of which are for other reasons</t>
  </si>
  <si>
    <t>Loans sold into the cover pool</t>
  </si>
  <si>
    <t>Product Rate Type and Reversionary Profiles</t>
  </si>
  <si>
    <t>% Current rate</t>
  </si>
  <si>
    <t>Remaining teaser period (months)</t>
  </si>
  <si>
    <t>% Current margin</t>
  </si>
  <si>
    <t>% Reversionary margin</t>
  </si>
  <si>
    <t>% 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</si>
  <si>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</si>
  <si>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</si>
  <si>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</si>
  <si>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</si>
  <si>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</si>
  <si>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</si>
  <si>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</si>
  <si>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</si>
  <si>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</si>
  <si>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The table above is based on loan elements.</t>
  </si>
  <si>
    <t>Stratifications</t>
  </si>
  <si>
    <t>Arrears breakdown</t>
  </si>
  <si>
    <t>Current</t>
  </si>
  <si>
    <t>0-1 months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</si>
  <si>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</si>
  <si>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</si>
  <si>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</si>
  <si>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</si>
  <si>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</si>
  <si>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</si>
  <si>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</si>
  <si>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</si>
  <si>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</si>
  <si>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</si>
  <si>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</si>
  <si>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</si>
  <si>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</si>
  <si>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</si>
  <si>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</si>
  <si>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</si>
  <si>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</si>
  <si>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</si>
  <si>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</si>
  <si>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</si>
  <si>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</si>
  <si>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</si>
  <si>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</si>
  <si>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</si>
  <si>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</si>
  <si>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</si>
  <si>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</si>
  <si>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</si>
  <si>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</si>
  <si>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</si>
  <si>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</si>
  <si>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</si>
  <si>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</si>
  <si>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</si>
  <si>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</si>
  <si>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</si>
  <si>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</si>
  <si>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</si>
  <si>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</si>
  <si>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</si>
  <si>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</si>
  <si>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</si>
  <si>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</si>
  <si>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</si>
  <si>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Yorkshire and Humberside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</si>
  <si>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</si>
  <si>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</si>
  <si>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</si>
  <si>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</si>
  <si>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</si>
  <si>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</si>
  <si>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</si>
  <si>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</si>
  <si>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</si>
  <si>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</si>
  <si>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</si>
  <si>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</si>
  <si>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</si>
  <si>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</si>
  <si>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</si>
  <si>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</si>
  <si>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</si>
  <si>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</si>
  <si>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</si>
  <si>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</si>
  <si>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</si>
  <si>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</si>
  <si>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</si>
  <si>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</si>
  <si>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</si>
  <si>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</si>
  <si>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</si>
  <si>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</si>
  <si>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</si>
  <si>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</si>
  <si>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</si>
  <si>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</si>
  <si>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</si>
  <si>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</si>
  <si>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</si>
  <si>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</si>
  <si>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</si>
  <si>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</si>
  <si>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</si>
  <si>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</si>
  <si>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</si>
  <si>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</si>
  <si>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</si>
  <si>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</si>
  <si>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</si>
  <si>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</si>
  <si>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</si>
  <si>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t>
  </si>
  <si>
    <t>Bond Description</t>
  </si>
  <si>
    <t>Series 2012-2</t>
  </si>
  <si>
    <t>Series 2</t>
  </si>
  <si>
    <t>Series 3</t>
  </si>
  <si>
    <t>Series 4</t>
  </si>
  <si>
    <t>Series 5</t>
  </si>
  <si>
    <t>Series 6</t>
  </si>
  <si>
    <t>Series 7</t>
  </si>
  <si>
    <t>Series 8</t>
  </si>
  <si>
    <t>Series 9</t>
  </si>
  <si>
    <t>Series 10</t>
  </si>
  <si>
    <t>Issue date</t>
  </si>
  <si>
    <t>Original rating (Moody's, S&amp;P, Fitch, DBRS)</t>
  </si>
  <si>
    <t>Aaa/AAA</t>
  </si>
  <si>
    <t>Current rating (Moody's, S&amp;P, Fitch, DBRS)</t>
  </si>
  <si>
    <t>Denomination</t>
  </si>
  <si>
    <t>Amount at issuance</t>
  </si>
  <si>
    <t>Amount outstanding</t>
  </si>
  <si>
    <t>FX swap rate (rate:1)</t>
  </si>
  <si>
    <t>Maturity Type (hard, soft-bullet, pass-through)</t>
  </si>
  <si>
    <t>soft-bullet</t>
  </si>
  <si>
    <t>Scheduled final maturity date</t>
  </si>
  <si>
    <t>Legal final maturity date</t>
  </si>
  <si>
    <t>ISIN</t>
  </si>
  <si>
    <t>XS0789991527</t>
  </si>
  <si>
    <t>XS2049803575</t>
  </si>
  <si>
    <t>XS2443513440</t>
  </si>
  <si>
    <t>XS2493830827</t>
  </si>
  <si>
    <t>XS2527432277</t>
  </si>
  <si>
    <t>XS2643790590</t>
  </si>
  <si>
    <t>XS2641928382</t>
  </si>
  <si>
    <t>XS2692456200</t>
  </si>
  <si>
    <t>XS2988672650</t>
  </si>
  <si>
    <t>XS3095269539</t>
  </si>
  <si>
    <t>Stock Exchange Listing</t>
  </si>
  <si>
    <t>Coupon payment frequency</t>
  </si>
  <si>
    <t>Annual</t>
  </si>
  <si>
    <t>Quarterly</t>
  </si>
  <si>
    <t>Coupon payment date</t>
  </si>
  <si>
    <t>Coupon (rate if fixed, margin and reference rate if floating)</t>
  </si>
  <si>
    <t>Compounded Daily SONIA + 0.28%</t>
  </si>
  <si>
    <t>Compounded Daily SONIA + 0.62%</t>
  </si>
  <si>
    <t>Compounded Daily SONIA + 0.55%</t>
  </si>
  <si>
    <t>Compounded Daily SONIA + 0.60%</t>
  </si>
  <si>
    <t>Compounded Daily SONIA + 0.53%</t>
  </si>
  <si>
    <t>Compounded Daily SONIA + 0.80%</t>
  </si>
  <si>
    <t>Margin payable under extended maturity period (%)</t>
  </si>
  <si>
    <t>Compounded Daily SONIA + 1.6692%</t>
  </si>
  <si>
    <t>1M Euribor +0.30%</t>
  </si>
  <si>
    <t>1M Euribor +0.24%</t>
  </si>
  <si>
    <t>1M Euribor +0.50%</t>
  </si>
  <si>
    <t>Swap Counterparties</t>
  </si>
  <si>
    <t>National Australia Bank Ltd</t>
  </si>
  <si>
    <t>HSBC Bank PLC</t>
  </si>
  <si>
    <t>Swap notional denomination</t>
  </si>
  <si>
    <t>Swap notional amount</t>
  </si>
  <si>
    <t>Swap notional maturity</t>
  </si>
  <si>
    <t>LLP receive rate/margin</t>
  </si>
  <si>
    <t>LLP pay rate/margin</t>
  </si>
  <si>
    <t>Compounded Daily SONIA + 2.63%</t>
  </si>
  <si>
    <t>Programme Triggers</t>
  </si>
  <si>
    <t>Event (please list all triggers)</t>
  </si>
  <si>
    <t>Summary of Events</t>
  </si>
  <si>
    <t>Trigger (S&amp;P, Moody's, Fitch, DBRS, short-term, long-term)</t>
  </si>
  <si>
    <t>Trigger breached (Yes/No)</t>
  </si>
  <si>
    <t>Consequence of a trigger breach</t>
  </si>
  <si>
    <t>VM/Issuer</t>
  </si>
  <si>
    <t>Issuer Event of Default</t>
  </si>
  <si>
    <t>Notice to pay is served on the LLP</t>
  </si>
  <si>
    <t>VM/Seller</t>
  </si>
  <si>
    <t>Default of Seller</t>
  </si>
  <si>
    <t>Legal title transferred to the LLP</t>
  </si>
  <si>
    <t>Account Bank (Trigger 1)</t>
  </si>
  <si>
    <t>Account Bank falls below trigger</t>
  </si>
  <si>
    <t>P-1/A2 (Moody's), F1+ or AA- (Fitch)</t>
  </si>
  <si>
    <t>Replace/find guarantor or move to remedial ratings</t>
  </si>
  <si>
    <t>Account Bank (Trigger 2)</t>
  </si>
  <si>
    <t>A3 (Moody's), F1 or A (Fitch)</t>
  </si>
  <si>
    <t>Replace/find guarantor</t>
  </si>
  <si>
    <t>VM Account Bank (Trigger 1)</t>
  </si>
  <si>
    <t>VM Account Bank falls below trigger</t>
  </si>
  <si>
    <t>VM Permitted Amount applies</t>
  </si>
  <si>
    <t>VM Account Bank (Trigger 2)</t>
  </si>
  <si>
    <t>BBB- (Fitch)</t>
  </si>
  <si>
    <t>Transfer funds to suitably rated Account Bank</t>
  </si>
  <si>
    <t>Swap collateral Account Bank</t>
  </si>
  <si>
    <t>Swap Collateral Account Bank falls below trigger</t>
  </si>
  <si>
    <t>Administrator falls below trigger</t>
  </si>
  <si>
    <t>Baa3(CR) (Moody's), BBB- (Fitch)</t>
  </si>
  <si>
    <t>Appoint Back-up Administrator</t>
  </si>
  <si>
    <t>Cash Manager falls below trigger</t>
  </si>
  <si>
    <t>Appoint Back-up Cash Manager</t>
  </si>
  <si>
    <t>Cash Manager Relevant Event</t>
  </si>
  <si>
    <t>Baa1 (Moody's)</t>
  </si>
  <si>
    <t>Seller to make Cash Capital Contribution to pre-fund coupon payments</t>
  </si>
  <si>
    <t>Interest Rate Swap Provider (Fixed/Tracker) Trigger 1</t>
  </si>
  <si>
    <t>Interest Rate Swap Provider (Fixed/Tracker) falls below trigger</t>
  </si>
  <si>
    <t>A3(CR) (Moody's), F1 or A (Fitch)</t>
  </si>
  <si>
    <t>Collateral posted, or guarantor/replacement to be found</t>
  </si>
  <si>
    <t>Interest Rate Swap Provider (SVR) Trigger 1</t>
  </si>
  <si>
    <t>Interest Rate Swap Provider (SVR) falls below trigger</t>
  </si>
  <si>
    <t>Interest Rate Swap Provider (Fixed/Tracker) Trigger 2</t>
  </si>
  <si>
    <t>Interest Rate Swap Provider falls below trigger</t>
  </si>
  <si>
    <t>Baa1(CR) (Moody's), F3 or BBB- (Fitch)</t>
  </si>
  <si>
    <t>Guarantor/replacement to be found</t>
  </si>
  <si>
    <t>Interest Rate Swap Provider (SVR) Trigger 2</t>
  </si>
  <si>
    <t>Ba3(CR) (Moody's), BB- (Fitch)</t>
  </si>
  <si>
    <t>Guarantor/replacement to be found or reduce swap notional to zero</t>
  </si>
  <si>
    <t>LLP Event of Default (post VM Event of Default)</t>
  </si>
  <si>
    <t>LLP Event of Default</t>
  </si>
  <si>
    <t>Covered Bonds become immediately due and payable</t>
  </si>
  <si>
    <t>Covered Bond Swap Provider (Trigger 1)</t>
  </si>
  <si>
    <t>Covered Bond Swap Provider falls below trigger</t>
  </si>
  <si>
    <t>Counterparty to take certain remedial action including collateral</t>
  </si>
  <si>
    <t>Covered Bond Swap Provider (Trigger 2)</t>
  </si>
  <si>
    <t>ACT Set-off</t>
  </si>
  <si>
    <t>Issuer falls below trigger</t>
  </si>
  <si>
    <t>P-1 or A2 (Moody's), F1 or A (Fitch)</t>
  </si>
  <si>
    <t>Calculate ACT including set-off risk</t>
  </si>
  <si>
    <t>Reserve Fund</t>
  </si>
  <si>
    <t>P-1 (Moody's), F1+ (Fitch)</t>
  </si>
  <si>
    <t>Fund Reserve Fund to required amount</t>
  </si>
  <si>
    <t>ACT Test Frequency</t>
  </si>
  <si>
    <t>Issuer/Cash Manager falls below trigger</t>
  </si>
  <si>
    <t>Asset Monitor check arithmetic accuracy of ACT monthly</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</si>
  <si>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</si>
  <si>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</si>
  <si>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</si>
  <si>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</si>
  <si>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</si>
  <si>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</si>
  <si>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</si>
  <si>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</si>
  <si>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</si>
  <si>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</si>
  <si>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</si>
  <si>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</si>
  <si>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</si>
  <si>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NHXOBHMY8K53VRC7MZ54</t>
  </si>
  <si>
    <t>E.1.1.3</t>
  </si>
  <si>
    <t>Back-up servicer</t>
  </si>
  <si>
    <t>E.1.1.4</t>
  </si>
  <si>
    <t>BUS facilitator</t>
  </si>
  <si>
    <t>E.1.1.5</t>
  </si>
  <si>
    <t xml:space="preserve">Cash manager </t>
  </si>
  <si>
    <t>E.1.1.6</t>
  </si>
  <si>
    <t>Back-up cash manager</t>
  </si>
  <si>
    <t>E.1.1.7</t>
  </si>
  <si>
    <t>MP6I5ZYZBEU3UXPYFY54/NHXOBHMY8K53VRC7MZ54</t>
  </si>
  <si>
    <t>E.1.1.8</t>
  </si>
  <si>
    <t>Standby account bank</t>
  </si>
  <si>
    <t>E.1.1.9</t>
  </si>
  <si>
    <t>Account bank guarantor</t>
  </si>
  <si>
    <t>E.1.1.10</t>
  </si>
  <si>
    <t>Trustee</t>
  </si>
  <si>
    <t>HSBC Corporate Trustee Company (UK) Limited</t>
  </si>
  <si>
    <t>213800B7574JY87RFX94</t>
  </si>
  <si>
    <t>E.1.1.11</t>
  </si>
  <si>
    <t>Cover Pool Monitor</t>
  </si>
  <si>
    <t>KPMG LLP</t>
  </si>
  <si>
    <t>213800S5DHQ6VQ38DY65</t>
  </si>
  <si>
    <t>OE.1.1.1</t>
  </si>
  <si>
    <t>where applicable - paying agent</t>
  </si>
  <si>
    <t>MP6I5ZYZBEU3UXPYFY54</t>
  </si>
  <si>
    <t>OE.1.1.2</t>
  </si>
  <si>
    <t>OE.1.1.3</t>
  </si>
  <si>
    <t>OE.1.1.4</t>
  </si>
  <si>
    <t>OE.1.1.5</t>
  </si>
  <si>
    <t>OE.1.1.6</t>
  </si>
  <si>
    <t>OE.1.1.7</t>
  </si>
  <si>
    <t>OE.1.1.8</t>
  </si>
  <si>
    <t>Guarantor (if applicable)</t>
  </si>
  <si>
    <t>Type of Swap</t>
  </si>
  <si>
    <t>E.2.1.1</t>
  </si>
  <si>
    <t>Interest Rate Swap</t>
  </si>
  <si>
    <t>E.2.1.2</t>
  </si>
  <si>
    <t>Covered Bond Swap</t>
  </si>
  <si>
    <t>E.2.1.3</t>
  </si>
  <si>
    <t>F8SB4JFBSYQFRQEH3Z21</t>
  </si>
  <si>
    <t>E.2.1.4</t>
  </si>
  <si>
    <t>Credit Agricole Corporate and Investment Bank</t>
  </si>
  <si>
    <t>1VUV7VQFKUOQSJ21A208</t>
  </si>
  <si>
    <t>E.2.1.5</t>
  </si>
  <si>
    <t>5493006QMFDDMYWIAM13</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</si>
  <si>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</si>
  <si>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</si>
  <si>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</si>
  <si>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</si>
  <si>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</si>
  <si>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</si>
  <si>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</si>
  <si>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</si>
  <si>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</si>
  <si>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</si>
  <si>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</si>
  <si>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</si>
  <si>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</si>
  <si>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</si>
  <si>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</si>
  <si>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</si>
  <si>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</si>
  <si>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</si>
  <si>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</si>
  <si>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</si>
  <si>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</si>
  <si>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</si>
  <si>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</si>
  <si>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</si>
  <si>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</si>
  <si>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</si>
  <si>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</si>
  <si>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</si>
  <si>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</si>
  <si>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</si>
  <si>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</si>
  <si>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</si>
  <si>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</si>
  <si>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</si>
  <si>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</si>
  <si>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</si>
  <si>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</si>
  <si>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</si>
  <si>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</si>
  <si>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</si>
  <si>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</si>
  <si>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</si>
  <si>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</si>
  <si>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</si>
  <si>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</si>
  <si>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</si>
  <si>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</si>
  <si>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</si>
  <si>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</si>
  <si>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</si>
  <si>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</si>
  <si>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</si>
  <si>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</si>
  <si>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</si>
  <si>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</si>
  <si>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</si>
  <si>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</si>
  <si>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</si>
  <si>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</si>
  <si>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</si>
  <si>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</si>
  <si>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</si>
  <si>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</si>
  <si>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</si>
  <si>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</si>
  <si>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</si>
  <si>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</si>
  <si>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</si>
  <si>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</si>
  <si>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</si>
  <si>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</si>
  <si>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</si>
  <si>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</si>
  <si>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</si>
  <si>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</si>
  <si>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</si>
  <si>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</si>
  <si>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</si>
  <si>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</si>
  <si>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</si>
  <si>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</si>
  <si>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</si>
  <si>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</si>
  <si>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</si>
  <si>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</si>
  <si>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</si>
  <si>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</si>
  <si>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</si>
  <si>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</si>
  <si>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</si>
  <si>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</si>
  <si>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</si>
  <si>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</si>
  <si>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</si>
  <si>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</si>
  <si>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</si>
  <si>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</si>
  <si>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</si>
  <si>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</si>
  <si>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</si>
  <si>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</si>
  <si>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</si>
  <si>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</si>
  <si>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</si>
  <si>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</si>
  <si>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</si>
  <si>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</si>
  <si>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</si>
  <si>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</si>
  <si>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</si>
  <si>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</si>
  <si>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</si>
  <si>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</si>
  <si>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</si>
  <si>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</si>
  <si>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</si>
  <si>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</si>
  <si>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</si>
  <si>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</si>
  <si>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</si>
  <si>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</si>
  <si>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</si>
  <si>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</si>
  <si>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</si>
  <si>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</si>
  <si>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</si>
  <si>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</si>
  <si>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</si>
  <si>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</si>
  <si>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</si>
  <si>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</si>
  <si>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</si>
  <si>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</si>
  <si>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</si>
  <si>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</si>
  <si>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</si>
  <si>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</si>
  <si>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</si>
  <si>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</si>
  <si>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</si>
  <si>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</si>
  <si>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</si>
  <si>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</si>
  <si>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</si>
  <si>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</si>
  <si>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</si>
  <si>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</si>
  <si>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</si>
  <si>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</si>
  <si>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</si>
  <si>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</si>
  <si>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</si>
  <si>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</si>
  <si>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</si>
  <si>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</si>
  <si>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</si>
  <si>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</si>
  <si>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</si>
  <si>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</si>
  <si>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</si>
  <si>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</si>
  <si>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</si>
  <si>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</si>
  <si>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</si>
  <si>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</si>
  <si>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</si>
  <si>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</si>
  <si>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</si>
  <si>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</si>
  <si>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</si>
  <si>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</si>
  <si>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</si>
  <si>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</si>
  <si>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</si>
  <si>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</si>
  <si>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</si>
  <si>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</si>
  <si>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</si>
  <si>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</si>
  <si>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</si>
  <si>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</si>
  <si>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</si>
  <si>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</si>
  <si>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</si>
  <si>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</si>
  <si>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</si>
  <si>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</si>
  <si>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</si>
  <si>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</si>
  <si>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</si>
  <si>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</si>
  <si>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</si>
  <si>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</si>
  <si>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</si>
  <si>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</si>
  <si>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</si>
  <si>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</si>
  <si>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</si>
  <si>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</si>
  <si>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</si>
  <si>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</si>
  <si>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</si>
  <si>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</si>
  <si>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</si>
  <si>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</si>
  <si>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</si>
  <si>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</si>
  <si>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</si>
  <si>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</si>
  <si>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</si>
  <si>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</si>
  <si>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</si>
  <si>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</si>
  <si>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</si>
  <si>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</si>
  <si>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</si>
  <si>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</si>
  <si>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</si>
  <si>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</si>
  <si>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</si>
  <si>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</si>
  <si>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</si>
  <si>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</si>
  <si>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</si>
  <si>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</si>
  <si>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</si>
  <si>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</si>
  <si>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</si>
  <si>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</si>
  <si>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</si>
  <si>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</si>
  <si>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</si>
  <si>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</si>
  <si>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</si>
  <si>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</si>
  <si>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</si>
  <si>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</si>
  <si>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</si>
  <si>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</si>
  <si>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</si>
  <si>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</si>
  <si>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</si>
  <si>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</si>
  <si>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</si>
  <si>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</si>
  <si>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</si>
  <si>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</si>
  <si>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</si>
  <si>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</si>
  <si>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</si>
  <si>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</si>
  <si>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</si>
  <si>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</si>
  <si>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</si>
  <si>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</si>
  <si>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</si>
  <si>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</si>
  <si>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</si>
  <si>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</si>
  <si>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</si>
  <si>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</si>
  <si>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</si>
  <si>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</si>
  <si>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</si>
  <si>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</si>
  <si>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</si>
  <si>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</si>
  <si>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</si>
  <si>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</si>
  <si>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</si>
  <si>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</si>
  <si>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</si>
  <si>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</si>
  <si>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</si>
  <si>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</si>
  <si>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</si>
  <si>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</si>
  <si>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</si>
  <si>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</si>
  <si>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</si>
  <si>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</si>
  <si>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</si>
  <si>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</si>
  <si>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</si>
  <si>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</si>
  <si>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</si>
  <si>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</si>
  <si>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</si>
  <si>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</si>
  <si>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</si>
  <si>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</si>
  <si>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</si>
  <si>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</si>
  <si>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</si>
  <si>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</si>
  <si>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</si>
  <si>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</si>
  <si>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</si>
  <si>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</si>
  <si>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</si>
  <si>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</si>
  <si>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</si>
  <si>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</si>
  <si>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</si>
  <si>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</si>
  <si>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</si>
  <si>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</si>
  <si>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</si>
  <si>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</si>
  <si>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</si>
  <si>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</si>
  <si>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</si>
  <si>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</si>
  <si>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</si>
  <si>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</si>
  <si>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</si>
  <si>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</si>
  <si>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</si>
  <si>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</si>
  <si>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</si>
  <si>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</si>
  <si>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</si>
  <si>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</si>
  <si>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</si>
  <si>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</si>
  <si>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</si>
  <si>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</si>
  <si>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</si>
  <si>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</si>
  <si>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</si>
  <si>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</si>
  <si>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</si>
  <si>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</si>
  <si>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</si>
  <si>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</si>
  <si>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</si>
  <si>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</si>
  <si>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</si>
  <si>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</si>
  <si>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</si>
  <si>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</si>
  <si>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</si>
  <si>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</si>
  <si>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</si>
  <si>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</si>
  <si>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</si>
  <si>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</si>
  <si>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</si>
  <si>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</si>
  <si>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</si>
  <si>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</si>
  <si>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</si>
  <si>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</si>
  <si>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</si>
  <si>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</si>
  <si>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</si>
  <si>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</si>
  <si>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</si>
  <si>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</si>
  <si>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</si>
  <si>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</si>
  <si>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</si>
  <si>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</si>
  <si>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</si>
  <si>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</si>
  <si>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</si>
  <si>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</si>
  <si>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</si>
  <si>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</si>
  <si>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</si>
  <si>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</si>
  <si>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</si>
  <si>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</si>
  <si>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</si>
  <si>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</si>
  <si>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</si>
  <si>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</si>
  <si>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</si>
  <si>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</si>
  <si>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</si>
  <si>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</si>
  <si>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</si>
  <si>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</si>
  <si>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</si>
  <si>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</si>
  <si>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</si>
  <si>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</si>
  <si>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</si>
  <si>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</si>
  <si>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</si>
  <si>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</si>
  <si>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</si>
  <si>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</si>
  <si>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</si>
  <si>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</si>
  <si>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</si>
  <si>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</si>
  <si>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</si>
  <si>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</si>
  <si>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</si>
  <si>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</si>
  <si>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</si>
  <si>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</si>
  <si>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</si>
  <si>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</si>
  <si>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</si>
  <si>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</si>
  <si>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</si>
  <si>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</si>
  <si>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</si>
  <si>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</si>
  <si>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</si>
  <si>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</si>
  <si>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</si>
  <si>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</si>
  <si>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</si>
  <si>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</si>
  <si>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</si>
  <si>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</si>
  <si>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</si>
  <si>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</si>
  <si>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</si>
  <si>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</si>
  <si>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</si>
  <si>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</si>
  <si>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</si>
  <si>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</si>
  <si>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</si>
  <si>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</si>
  <si>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</si>
  <si>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</si>
  <si>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</si>
  <si>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</si>
  <si>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</si>
  <si>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</si>
  <si>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</si>
  <si>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</si>
  <si>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</si>
  <si>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</si>
  <si>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</si>
  <si>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</si>
  <si>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</si>
  <si>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</si>
  <si>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</si>
  <si>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</si>
  <si>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</si>
  <si>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</si>
  <si>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</si>
  <si>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</si>
  <si>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</si>
  <si>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</si>
  <si>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</si>
  <si>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</si>
  <si>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</si>
  <si>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</si>
  <si>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</si>
  <si>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</si>
  <si>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</si>
  <si>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</si>
  <si>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</si>
  <si>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</si>
  <si>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</si>
  <si>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</si>
  <si>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</si>
  <si>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</si>
  <si>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</si>
  <si>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</si>
  <si>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</si>
  <si>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</si>
  <si>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</si>
  <si>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</si>
  <si>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</si>
  <si>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</si>
  <si>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</si>
  <si>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</si>
  <si>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</si>
  <si>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</si>
  <si>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</si>
  <si>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</si>
  <si>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</si>
  <si>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</si>
  <si>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</si>
  <si>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</si>
  <si>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</si>
  <si>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</si>
  <si>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</si>
  <si>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</si>
  <si>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</si>
  <si>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</si>
  <si>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</si>
  <si>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</si>
  <si>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</si>
  <si>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</si>
  <si>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</si>
  <si>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</si>
  <si>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</si>
  <si>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</si>
  <si>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</si>
  <si>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</si>
  <si>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</si>
  <si>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</si>
  <si>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</si>
  <si>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</si>
  <si>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</si>
  <si>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</si>
  <si>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</si>
  <si>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</si>
  <si>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</si>
  <si>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</si>
  <si>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</si>
  <si>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</si>
  <si>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</si>
  <si>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</si>
  <si>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</si>
  <si>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</si>
  <si>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</si>
  <si>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</si>
  <si>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</si>
  <si>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</si>
  <si>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</si>
  <si>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</si>
  <si>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</si>
  <si>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</si>
  <si>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</si>
  <si>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</si>
  <si>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</si>
  <si>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</si>
  <si>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</si>
  <si>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</si>
  <si>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</si>
  <si>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</si>
  <si>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</si>
  <si>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</si>
  <si>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</si>
  <si>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</si>
  <si>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</si>
  <si>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</si>
  <si>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</si>
  <si>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</si>
  <si>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</si>
  <si>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</si>
  <si>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</si>
  <si>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</si>
  <si>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</si>
  <si>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</si>
  <si>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</si>
  <si>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</si>
  <si>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</si>
  <si>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</si>
  <si>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</si>
  <si>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</si>
  <si>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</si>
  <si>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</si>
  <si>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</si>
  <si>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</si>
  <si>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</si>
  <si>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</si>
  <si>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</si>
  <si>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</si>
  <si>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</si>
  <si>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</si>
  <si>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</si>
  <si>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</si>
  <si>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</si>
  <si>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</si>
  <si>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</si>
  <si>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</si>
  <si>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</si>
  <si>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</si>
  <si>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</si>
  <si>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</si>
  <si>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</si>
  <si>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</si>
  <si>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</si>
  <si>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</si>
  <si>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</si>
  <si>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</si>
  <si>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</si>
  <si>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</si>
  <si>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</si>
  <si>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</si>
  <si>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</si>
  <si>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</si>
  <si>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</si>
  <si>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</si>
  <si>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</si>
  <si>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</si>
  <si>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</si>
  <si>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</si>
  <si>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</si>
  <si>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</si>
  <si>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</si>
  <si>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</si>
  <si>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</si>
  <si>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</si>
  <si>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</si>
  <si>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</si>
  <si>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</si>
  <si>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</si>
  <si>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</si>
  <si>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</si>
  <si>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</si>
  <si>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</si>
  <si>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</si>
  <si>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</si>
  <si>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</si>
  <si>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</si>
  <si>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</si>
  <si>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</si>
  <si>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</si>
  <si>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</si>
  <si>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</si>
  <si>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</si>
  <si>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</si>
  <si>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</si>
  <si>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</si>
  <si>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</si>
  <si>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</si>
  <si>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</si>
  <si>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</si>
  <si>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</si>
  <si>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</si>
  <si>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</si>
  <si>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</si>
  <si>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</si>
  <si>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</si>
  <si>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</si>
  <si>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</si>
  <si>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</si>
  <si>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</si>
  <si>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</si>
  <si>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</si>
  <si>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</si>
  <si>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</si>
  <si>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</si>
  <si>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</si>
  <si>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</si>
  <si>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</si>
  <si>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</si>
  <si>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</si>
  <si>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</si>
  <si>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</si>
  <si>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</si>
  <si>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</si>
  <si>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</si>
  <si>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</si>
  <si>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</si>
  <si>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</si>
  <si>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</si>
  <si>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</si>
  <si>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</si>
  <si>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</si>
  <si>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</si>
  <si>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</si>
  <si>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</si>
  <si>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</si>
  <si>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</si>
  <si>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</si>
  <si>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</si>
  <si>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</si>
  <si>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</si>
  <si>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</si>
  <si>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</si>
  <si>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</si>
  <si>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</si>
  <si>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</si>
  <si>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</si>
  <si>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</si>
  <si>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</si>
  <si>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</si>
  <si>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</si>
  <si>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</si>
  <si>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</si>
  <si>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</si>
  <si>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</si>
  <si>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</si>
  <si>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</si>
  <si>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</si>
  <si>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</si>
  <si>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</si>
  <si>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</si>
  <si>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</si>
  <si>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</si>
  <si>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</si>
  <si>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</si>
  <si>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</si>
  <si>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</si>
  <si>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</si>
  <si>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</si>
  <si>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</si>
  <si>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</si>
  <si>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</si>
  <si>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0.0%</t>
  </si>
  <si>
    <t>[For completion]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</si>
</sst>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0.0%"/>
    <numFmt numFmtId="166" formatCode="0.0"/>
    <numFmt numFmtId="167" formatCode="&quot;£&quot;#,##0.00"/>
    <numFmt numFmtId="168" formatCode="&quot;£&quot;#,##0"/>
    <numFmt numFmtId="169" formatCode="[$€-2]\ #,##0.00;[Red]\-[$€-2]\ #,##0.00"/>
    <numFmt numFmtId="170" formatCode="[$$-409]#,##0.00"/>
    <numFmt numFmtId="171" formatCode="[$£]#,##0;\-[$£]#,##0"/>
    <numFmt numFmtId="172" formatCode="[$€-2]\ #,##0;[Red]\-[$€-2]\ #,##0"/>
    <numFmt numFmtId="173" formatCode="0.000%"/>
  </numFmts>
  <fonts count="55"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sz val="11"/>
      <color rgb="FFFFFFFF"/>
      <name val="Calibri"/>
      <family val="2"/>
    </font>
    <font>
      <sz val="11"/>
      <name val="Calibri"/>
      <family val="2"/>
    </font>
    <font>
      <b/>
      <sz val="14"/>
      <color rgb="FFFFFFFF"/>
      <name val="Calibri"/>
      <family val="2"/>
    </font>
    <font>
      <b/>
      <u/>
      <sz val="11"/>
      <name val="Calibri"/>
      <family val="2"/>
    </font>
    <font>
      <u/>
      <sz val="11"/>
      <color rgb="FF0000FF"/>
      <name val="Calibri"/>
      <family val="2"/>
    </font>
    <font>
      <b/>
      <sz val="11"/>
      <name val="Calibri"/>
      <family val="2"/>
    </font>
    <font>
      <sz val="10"/>
      <color rgb="FF000000"/>
      <name val="Arial"/>
      <family val="2"/>
    </font>
    <font>
      <i/>
      <sz val="11"/>
      <name val="Calibri"/>
      <family val="2"/>
    </font>
    <font>
      <b/>
      <u/>
      <sz val="11"/>
      <color rgb="FF0000FF"/>
      <name val="Calibri"/>
      <family val="2"/>
    </font>
    <font>
      <b/>
      <i/>
      <sz val="11"/>
      <name val="Calibri"/>
      <family val="2"/>
    </font>
    <font>
      <b/>
      <sz val="11"/>
      <color rgb="FF000000"/>
      <name val="Calibri"/>
      <family val="2"/>
    </font>
    <font>
      <i/>
      <sz val="11"/>
      <color rgb="FF000000"/>
      <name val="Calibri"/>
      <family val="2"/>
    </font>
    <font>
      <sz val="10"/>
      <name val="Arial"/>
      <family val="2"/>
    </font>
    <font>
      <i/>
      <sz val="9"/>
      <name val="Calibri"/>
      <family val="2"/>
    </font>
    <font>
      <i/>
      <u/>
      <sz val="9"/>
      <name val="Calibri"/>
      <family val="2"/>
    </font>
    <font>
      <sz val="11"/>
      <color rgb="FF76933C"/>
      <name val="Calibri"/>
      <family val="2"/>
    </font>
    <font>
      <u/>
      <sz val="11"/>
      <name val="Calibri"/>
      <family val="2"/>
    </font>
    <font>
      <b/>
      <i/>
      <sz val="14"/>
      <color rgb="FFFFFFFF"/>
      <name val="Calibri"/>
      <family val="2"/>
    </font>
    <font>
      <b/>
      <i/>
      <sz val="10"/>
      <name val="Calibri"/>
      <family val="2"/>
    </font>
    <font>
      <b/>
      <sz val="11"/>
      <color rgb="FFFFFFFF"/>
      <name val="Calibri"/>
      <family val="2"/>
    </font>
    <font>
      <b/>
      <sz val="14"/>
      <color theme="1"/>
      <name val="Helvetica"/>
    </font>
    <font>
      <b/>
      <u/>
      <sz val="10"/>
      <color rgb="FF333399"/>
      <name val="Helvetica"/>
    </font>
    <font>
      <b/>
      <u/>
      <sz val="8"/>
      <color theme="1"/>
      <name val="Helvetica"/>
    </font>
    <font>
      <sz val="8"/>
      <color theme="1"/>
      <name val="Helvetica"/>
    </font>
    <font>
      <sz val="11"/>
      <color rgb="FFF0F4FA"/>
      <name val="Calibri"/>
      <family val="2"/>
    </font>
    <font>
      <b/>
      <u/>
      <sz val="9"/>
      <color rgb="FF333399"/>
      <name val="Helvetica"/>
    </font>
    <font>
      <b/>
      <sz val="8"/>
      <color theme="1"/>
      <name val="Helvetica"/>
    </font>
    <font>
      <sz val="8"/>
      <color rgb="FFFFFFFF"/>
      <name val="Helvetica"/>
    </font>
    <font>
      <sz val="8"/>
      <name val="Helvetica"/>
    </font>
    <font>
      <sz val="9"/>
      <color theme="1"/>
      <name val="Helvetica"/>
    </font>
    <font>
      <b/>
      <u/>
      <sz val="11"/>
      <color rgb="FF333399"/>
      <name val="Helvetica"/>
    </font>
    <font>
      <sz val="11"/>
      <color theme="0"/>
      <name val="Calibri"/>
      <family val="2"/>
    </font>
    <font>
      <b/>
      <sz val="11"/>
      <color rgb="FFFF0000"/>
      <name val="Calibri"/>
      <family val="2"/>
    </font>
    <font>
      <i/>
      <sz val="11"/>
      <color rgb="FF0070C0"/>
      <name val="Calibri"/>
      <family val="2"/>
    </font>
  </fonts>
  <fills count="12">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DE9D9"/>
        <bgColor rgb="FF000000"/>
      </patternFill>
    </fill>
    <fill>
      <patternFill patternType="solid">
        <fgColor rgb="FFFABF8F"/>
        <bgColor rgb="FF000000"/>
      </patternFill>
    </fill>
    <fill>
      <patternFill patternType="solid">
        <fgColor rgb="FFBFBFBF"/>
        <bgColor rgb="FF000000"/>
      </patternFill>
    </fill>
    <fill>
      <patternFill patternType="solid">
        <fgColor rgb="FF847A75"/>
        <bgColor rgb="FF000000"/>
      </patternFill>
    </fill>
    <fill>
      <patternFill patternType="solid">
        <fgColor rgb="FFFFC000"/>
        <bgColor rgb="FF000000"/>
      </patternFill>
    </fill>
    <fill>
      <patternFill patternType="solid">
        <fgColor rgb="FFF0F4FA"/>
      </patternFill>
    </fill>
    <fill>
      <patternFill patternType="solid">
        <fgColor rgb="FFFFFFFF"/>
      </patternFill>
    </fill>
    <fill>
      <patternFill patternType="solid">
        <fgColor theme="0"/>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right style="thin">
        <color rgb="FF979991"/>
      </right>
      <top style="thin">
        <color rgb="FF979991"/>
      </top>
      <bottom style="thin">
        <color rgb="FF979991"/>
      </bottom>
      <diagonal/>
    </border>
    <border>
      <left style="medium">
        <color rgb="FFE26B0A"/>
      </left>
      <right/>
      <top/>
      <bottom/>
      <diagonal/>
    </border>
    <border>
      <left/>
      <right style="medium">
        <color rgb="FFE26B0A"/>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3" fillId="0" borderId="0"/>
    <xf numFmtId="0" fontId="3" fillId="0" borderId="0"/>
    <xf numFmtId="0" fontId="3" fillId="0" borderId="0"/>
  </cellStyleXfs>
  <cellXfs count="35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4" xfId="0" applyFont="1" applyBorder="1" applyProtection="1">
      <protection locked="0"/>
    </xf>
    <xf numFmtId="0" fontId="14" fillId="0" borderId="0" xfId="0" applyFont="1" applyProtection="1">
      <protection locked="0"/>
    </xf>
    <xf numFmtId="0" fontId="21" fillId="0" borderId="0" xfId="4" applyFont="1" applyFill="1" applyBorder="1" applyAlignment="1" applyProtection="1">
      <protection locked="0"/>
    </xf>
    <xf numFmtId="0" fontId="14" fillId="0" borderId="5" xfId="0" applyFont="1" applyBorder="1" applyProtection="1">
      <protection locked="0"/>
    </xf>
    <xf numFmtId="0" fontId="3" fillId="0" borderId="0" xfId="0" applyFont="1" applyProtection="1">
      <protection locked="0"/>
    </xf>
    <xf numFmtId="0" fontId="20" fillId="0" borderId="0" xfId="0" applyFont="1" applyProtection="1">
      <protection locked="0"/>
    </xf>
    <xf numFmtId="0" fontId="14" fillId="0" borderId="6" xfId="0" applyFont="1" applyBorder="1"/>
    <xf numFmtId="0" fontId="14" fillId="0" borderId="7" xfId="0" applyFont="1" applyBorder="1"/>
    <xf numFmtId="0" fontId="14" fillId="0" borderId="8" xfId="0" applyFont="1" applyBorder="1"/>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vertical="center" wrapText="1"/>
    </xf>
    <xf numFmtId="0" fontId="23" fillId="3" borderId="0" xfId="0" applyFont="1" applyFill="1" applyAlignment="1">
      <alignment horizontal="center" vertical="center" wrapText="1"/>
    </xf>
    <xf numFmtId="0" fontId="22" fillId="0" borderId="10" xfId="0" applyFont="1" applyBorder="1" applyAlignment="1" applyProtection="1">
      <alignment horizontal="center" vertical="center" wrapText="1"/>
      <protection locked="0"/>
    </xf>
    <xf numFmtId="0" fontId="23" fillId="0" borderId="0" xfId="0" applyFont="1" applyAlignment="1">
      <alignment horizontal="center" vertical="center" wrapText="1"/>
    </xf>
    <xf numFmtId="0" fontId="23" fillId="2" borderId="11" xfId="0" applyFont="1" applyFill="1" applyBorder="1" applyAlignment="1">
      <alignment horizontal="center" vertical="center" wrapText="1"/>
    </xf>
    <xf numFmtId="0" fontId="24" fillId="0" borderId="0" xfId="0" applyFont="1" applyAlignment="1">
      <alignment horizontal="center" vertical="center" wrapText="1"/>
    </xf>
    <xf numFmtId="0" fontId="25" fillId="0" borderId="12" xfId="4" quotePrefix="1" applyFont="1" applyFill="1" applyBorder="1" applyAlignment="1">
      <alignment horizontal="center" vertical="center" wrapText="1"/>
    </xf>
    <xf numFmtId="0" fontId="25" fillId="0" borderId="12" xfId="4" applyFont="1" applyFill="1" applyBorder="1" applyAlignment="1">
      <alignment horizontal="center" vertical="center" wrapText="1"/>
    </xf>
    <xf numFmtId="0" fontId="25" fillId="0" borderId="13" xfId="4" quotePrefix="1" applyFont="1" applyFill="1" applyBorder="1" applyAlignment="1">
      <alignment horizontal="center" vertical="center" wrapText="1"/>
    </xf>
    <xf numFmtId="0" fontId="25" fillId="0" borderId="0" xfId="4" quotePrefix="1" applyFont="1" applyFill="1" applyBorder="1" applyAlignment="1">
      <alignment horizontal="center" vertical="center" wrapText="1"/>
    </xf>
    <xf numFmtId="0" fontId="23" fillId="2" borderId="0" xfId="0" applyFont="1" applyFill="1" applyAlignment="1">
      <alignment horizontal="center" vertical="center" wrapText="1"/>
    </xf>
    <xf numFmtId="0" fontId="24" fillId="2" borderId="0" xfId="0" applyFont="1" applyFill="1" applyAlignment="1">
      <alignment horizontal="center" vertical="center" wrapText="1"/>
    </xf>
    <xf numFmtId="0" fontId="3" fillId="2" borderId="0" xfId="0" applyFont="1" applyFill="1" applyAlignment="1">
      <alignment horizontal="center" vertical="center" wrapText="1"/>
    </xf>
    <xf numFmtId="0" fontId="22" fillId="4" borderId="0" xfId="0" applyFont="1" applyFill="1" applyAlignment="1">
      <alignment horizontal="center" vertical="center" wrapText="1"/>
    </xf>
    <xf numFmtId="0" fontId="26" fillId="4" borderId="0" xfId="0" applyFont="1" applyFill="1" applyAlignment="1">
      <alignment horizontal="center" vertical="center" wrapText="1"/>
    </xf>
    <xf numFmtId="0" fontId="22"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14" fontId="22" fillId="0" borderId="0" xfId="0" applyNumberFormat="1" applyFont="1" applyAlignment="1" applyProtection="1">
      <alignment horizontal="center" vertical="center" wrapText="1"/>
      <protection locked="0"/>
    </xf>
    <xf numFmtId="0" fontId="28" fillId="0" borderId="0" xfId="0" applyFont="1" applyAlignment="1">
      <alignment horizontal="center" vertical="center" wrapText="1"/>
    </xf>
    <xf numFmtId="0" fontId="29" fillId="4" borderId="0" xfId="4" quotePrefix="1" applyFont="1" applyFill="1" applyBorder="1" applyAlignment="1">
      <alignment horizontal="center" vertical="center" wrapText="1"/>
    </xf>
    <xf numFmtId="0" fontId="22" fillId="0" borderId="0" xfId="0" quotePrefix="1" applyFont="1" applyAlignment="1">
      <alignment horizontal="center" vertical="center" wrapText="1"/>
    </xf>
    <xf numFmtId="0" fontId="29" fillId="4" borderId="0" xfId="4" applyFont="1" applyFill="1" applyBorder="1" applyAlignment="1">
      <alignment horizontal="center" vertical="center" wrapText="1"/>
    </xf>
    <xf numFmtId="0" fontId="29" fillId="0" borderId="0" xfId="4" quotePrefix="1" applyFont="1" applyFill="1" applyBorder="1" applyAlignment="1">
      <alignment horizontal="center" vertical="center" wrapText="1"/>
    </xf>
    <xf numFmtId="0" fontId="26" fillId="0" borderId="0" xfId="0" quotePrefix="1" applyFont="1" applyAlignment="1">
      <alignment horizontal="center" vertical="center" wrapText="1"/>
    </xf>
    <xf numFmtId="0" fontId="26" fillId="5" borderId="0" xfId="0" applyFont="1" applyFill="1" applyAlignment="1">
      <alignment horizontal="center" vertical="center" wrapText="1"/>
    </xf>
    <xf numFmtId="0" fontId="30"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1" fillId="5" borderId="0" xfId="0" applyFont="1" applyFill="1" applyAlignment="1">
      <alignment horizontal="center" vertical="center" wrapText="1"/>
    </xf>
    <xf numFmtId="0" fontId="22" fillId="4" borderId="0" xfId="0" quotePrefix="1" applyFont="1" applyFill="1" applyAlignment="1">
      <alignment horizontal="center" vertical="center" wrapText="1"/>
    </xf>
    <xf numFmtId="164" fontId="22" fillId="0" borderId="0" xfId="0" applyNumberFormat="1" applyFont="1" applyAlignment="1" applyProtection="1">
      <alignment horizontal="center" vertical="center" wrapText="1"/>
      <protection locked="0"/>
    </xf>
    <xf numFmtId="0" fontId="28" fillId="4" borderId="0" xfId="0" quotePrefix="1" applyFont="1" applyFill="1" applyAlignment="1">
      <alignment horizontal="center" vertical="center" wrapText="1"/>
    </xf>
    <xf numFmtId="0" fontId="28" fillId="0" borderId="0" xfId="0" quotePrefix="1" applyFont="1" applyAlignment="1">
      <alignment horizontal="center" vertical="center" wrapText="1"/>
    </xf>
    <xf numFmtId="164" fontId="22" fillId="0" borderId="0" xfId="0" applyNumberFormat="1" applyFont="1" applyAlignment="1">
      <alignment horizontal="center" vertical="center" wrapText="1"/>
    </xf>
    <xf numFmtId="0" fontId="3" fillId="4" borderId="0" xfId="0" applyFont="1" applyFill="1" applyAlignment="1">
      <alignment horizontal="center" vertical="center" wrapText="1"/>
    </xf>
    <xf numFmtId="165" fontId="22" fillId="0" borderId="0" xfId="3" applyNumberFormat="1" applyFont="1" applyFill="1" applyBorder="1" applyAlignment="1" applyProtection="1">
      <alignment horizontal="center" vertical="center" wrapText="1"/>
      <protection locked="0"/>
    </xf>
    <xf numFmtId="165" fontId="22" fillId="4" borderId="0" xfId="3" applyNumberFormat="1" applyFont="1" applyFill="1" applyBorder="1" applyAlignment="1">
      <alignment horizontal="center" vertical="center" wrapText="1"/>
    </xf>
    <xf numFmtId="165" fontId="22" fillId="0" borderId="0" xfId="3" applyNumberFormat="1" applyFont="1" applyFill="1" applyBorder="1" applyAlignment="1">
      <alignment horizontal="center" vertical="center" wrapText="1"/>
    </xf>
    <xf numFmtId="9" fontId="22" fillId="0" borderId="0" xfId="3" applyFont="1" applyFill="1" applyBorder="1" applyAlignment="1" applyProtection="1">
      <alignment horizontal="center" vertical="center" wrapText="1"/>
      <protection locked="0"/>
    </xf>
    <xf numFmtId="9" fontId="22" fillId="0" borderId="0" xfId="3" applyFont="1" applyFill="1" applyBorder="1" applyAlignment="1">
      <alignment horizontal="center" vertical="center" wrapText="1"/>
    </xf>
    <xf numFmtId="0" fontId="28" fillId="4" borderId="0" xfId="0" applyFont="1" applyFill="1" applyAlignment="1">
      <alignment horizontal="center" vertical="center" wrapText="1"/>
    </xf>
    <xf numFmtId="166" fontId="22" fillId="0" borderId="0" xfId="0" applyNumberFormat="1" applyFont="1" applyAlignment="1" applyProtection="1">
      <alignment horizontal="center" vertical="center" wrapText="1"/>
      <protection locked="0"/>
    </xf>
    <xf numFmtId="3" fontId="22" fillId="0" borderId="0" xfId="0" quotePrefix="1" applyNumberFormat="1" applyFont="1" applyAlignment="1">
      <alignment horizontal="center" vertical="center" wrapText="1"/>
    </xf>
    <xf numFmtId="165" fontId="22" fillId="4" borderId="0" xfId="0" quotePrefix="1" applyNumberFormat="1" applyFont="1" applyFill="1" applyAlignment="1">
      <alignment horizontal="center" vertical="center" wrapText="1"/>
    </xf>
    <xf numFmtId="10" fontId="22" fillId="0" borderId="0" xfId="0" quotePrefix="1" applyNumberFormat="1" applyFont="1" applyAlignment="1" applyProtection="1">
      <alignment horizontal="center" vertical="center" wrapText="1"/>
      <protection locked="0"/>
    </xf>
    <xf numFmtId="0" fontId="22" fillId="4" borderId="0" xfId="0" quotePrefix="1" applyFont="1" applyFill="1" applyAlignment="1">
      <alignment horizontal="right" vertical="center" wrapText="1"/>
    </xf>
    <xf numFmtId="164" fontId="22" fillId="4" borderId="0" xfId="0" quotePrefix="1" applyNumberFormat="1" applyFont="1" applyFill="1" applyAlignment="1">
      <alignment horizontal="center" vertical="center" wrapText="1"/>
    </xf>
    <xf numFmtId="165" fontId="22" fillId="4" borderId="0" xfId="3" quotePrefix="1" applyNumberFormat="1" applyFont="1" applyFill="1" applyBorder="1" applyAlignment="1">
      <alignment horizontal="center" vertical="center" wrapText="1"/>
    </xf>
    <xf numFmtId="0" fontId="28" fillId="0" borderId="0" xfId="0" applyFont="1" applyAlignment="1">
      <alignment horizontal="right" vertical="center" wrapText="1"/>
    </xf>
    <xf numFmtId="164" fontId="27" fillId="0" borderId="0" xfId="0" applyNumberFormat="1" applyFont="1" applyAlignment="1" applyProtection="1">
      <alignment horizontal="center" vertical="center" wrapText="1"/>
      <protection locked="0"/>
    </xf>
    <xf numFmtId="9" fontId="22" fillId="0" borderId="0" xfId="3" quotePrefix="1" applyFont="1" applyFill="1" applyBorder="1" applyAlignment="1" applyProtection="1">
      <alignment horizontal="center" vertical="center" wrapText="1"/>
      <protection locked="0"/>
    </xf>
    <xf numFmtId="0" fontId="26" fillId="5" borderId="0" xfId="0" quotePrefix="1" applyFont="1" applyFill="1" applyAlignment="1">
      <alignment horizontal="center" vertical="center" wrapText="1"/>
    </xf>
    <xf numFmtId="0" fontId="26" fillId="0" borderId="0" xfId="0" applyFont="1" applyAlignment="1">
      <alignment horizontal="center" vertical="center" wrapText="1"/>
    </xf>
    <xf numFmtId="0" fontId="31" fillId="0" borderId="0" xfId="0" quotePrefix="1"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3" fillId="4"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4" borderId="0" xfId="0" quotePrefix="1" applyFont="1" applyFill="1" applyAlignment="1">
      <alignment horizontal="right" vertical="center" wrapText="1"/>
    </xf>
    <xf numFmtId="0" fontId="32" fillId="4" borderId="0" xfId="0" quotePrefix="1" applyFont="1" applyFill="1" applyAlignment="1">
      <alignment horizontal="right" vertical="center" wrapText="1"/>
    </xf>
    <xf numFmtId="164" fontId="22" fillId="0" borderId="0" xfId="0" quotePrefix="1" applyNumberFormat="1" applyFont="1" applyAlignment="1" applyProtection="1">
      <alignment horizontal="center" vertical="center" wrapText="1"/>
      <protection locked="0"/>
    </xf>
    <xf numFmtId="0" fontId="32" fillId="0" borderId="0" xfId="0" quotePrefix="1" applyFont="1" applyAlignment="1">
      <alignment horizontal="right" vertical="center" wrapText="1"/>
    </xf>
    <xf numFmtId="10" fontId="22"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165" fontId="31" fillId="0" borderId="0" xfId="0" quotePrefix="1" applyNumberFormat="1"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30" fillId="5" borderId="0" xfId="0" applyFont="1" applyFill="1" applyAlignment="1">
      <alignment horizontal="center" vertical="center" wrapText="1"/>
    </xf>
    <xf numFmtId="0" fontId="33" fillId="0" borderId="0" xfId="0" applyFont="1" applyAlignment="1">
      <alignment horizontal="center" vertical="center" wrapText="1"/>
    </xf>
    <xf numFmtId="164" fontId="22" fillId="4" borderId="0" xfId="0" applyNumberFormat="1" applyFont="1" applyFill="1" applyAlignment="1">
      <alignment horizontal="center" vertical="center" wrapText="1"/>
    </xf>
    <xf numFmtId="9" fontId="3" fillId="0" borderId="0" xfId="3" quotePrefix="1" applyFont="1" applyFill="1" applyBorder="1" applyAlignment="1">
      <alignment horizontal="center" vertical="center" wrapText="1"/>
    </xf>
    <xf numFmtId="0" fontId="3" fillId="4" borderId="0" xfId="0" applyFont="1" applyFill="1" applyAlignment="1">
      <alignment horizontal="right" vertical="center" wrapText="1"/>
    </xf>
    <xf numFmtId="164" fontId="3" fillId="4" borderId="0" xfId="0" applyNumberFormat="1" applyFont="1" applyFill="1" applyAlignment="1">
      <alignment horizontal="center" vertical="center" wrapText="1"/>
    </xf>
    <xf numFmtId="165" fontId="3" fillId="4" borderId="0" xfId="3" quotePrefix="1" applyNumberFormat="1" applyFont="1" applyFill="1" applyBorder="1" applyAlignment="1">
      <alignment horizontal="center" vertical="center" wrapText="1"/>
    </xf>
    <xf numFmtId="0" fontId="3" fillId="0" borderId="0" xfId="0" applyFont="1" applyAlignment="1">
      <alignment horizontal="right" vertical="center" wrapText="1"/>
    </xf>
    <xf numFmtId="164" fontId="3" fillId="0" borderId="0" xfId="0" applyNumberFormat="1" applyFont="1" applyAlignment="1" applyProtection="1">
      <alignment horizontal="center" vertical="center" wrapText="1"/>
      <protection locked="0"/>
    </xf>
    <xf numFmtId="9" fontId="3" fillId="0" borderId="0" xfId="3" quotePrefix="1" applyFont="1" applyFill="1" applyBorder="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9" fontId="22" fillId="0" borderId="0" xfId="3" quotePrefix="1" applyFont="1" applyFill="1" applyBorder="1" applyAlignment="1">
      <alignment horizontal="center" vertical="center" wrapText="1"/>
    </xf>
    <xf numFmtId="0" fontId="28" fillId="4" borderId="0" xfId="0" quotePrefix="1" applyFont="1" applyFill="1" applyAlignment="1">
      <alignment horizontal="right" vertical="center" wrapText="1"/>
    </xf>
    <xf numFmtId="164" fontId="28" fillId="0" borderId="0" xfId="0" quotePrefix="1" applyNumberFormat="1" applyFont="1" applyAlignment="1" applyProtection="1">
      <alignment horizontal="right" vertical="center" wrapText="1"/>
      <protection locked="0"/>
    </xf>
    <xf numFmtId="0" fontId="28" fillId="0" borderId="0" xfId="0" quotePrefix="1" applyFont="1" applyAlignment="1" applyProtection="1">
      <alignment horizontal="right" vertical="center" wrapText="1"/>
      <protection locked="0"/>
    </xf>
    <xf numFmtId="0" fontId="28" fillId="0" borderId="0" xfId="0" quotePrefix="1" applyFont="1" applyAlignment="1">
      <alignment horizontal="right" vertical="center" wrapText="1"/>
    </xf>
    <xf numFmtId="0" fontId="22" fillId="0" borderId="0" xfId="0" quotePrefix="1" applyFont="1" applyAlignment="1" applyProtection="1">
      <alignment horizontal="center" vertical="center" wrapText="1"/>
      <protection locked="0"/>
    </xf>
    <xf numFmtId="9" fontId="22" fillId="4" borderId="0" xfId="3" applyFont="1" applyFill="1" applyBorder="1" applyAlignment="1">
      <alignment horizontal="center" vertical="center" wrapText="1"/>
    </xf>
    <xf numFmtId="0" fontId="22" fillId="4" borderId="0" xfId="0" applyFont="1" applyFill="1" applyAlignment="1" applyProtection="1">
      <alignment horizontal="center" vertical="center" wrapText="1"/>
      <protection locked="0"/>
    </xf>
    <xf numFmtId="0" fontId="3" fillId="4" borderId="0" xfId="0" applyFont="1" applyFill="1" applyAlignment="1">
      <alignment horizontal="center"/>
    </xf>
    <xf numFmtId="0" fontId="25" fillId="4" borderId="0" xfId="4" applyFont="1" applyFill="1" applyBorder="1" applyAlignment="1" applyProtection="1">
      <alignment horizontal="center" vertical="center" wrapText="1"/>
      <protection locked="0"/>
    </xf>
    <xf numFmtId="0" fontId="34" fillId="4" borderId="0" xfId="0" applyFont="1" applyFill="1" applyAlignment="1">
      <alignment horizontal="left" vertical="center"/>
    </xf>
    <xf numFmtId="0" fontId="34" fillId="4" borderId="0" xfId="0" applyFont="1" applyFill="1" applyAlignment="1">
      <alignment horizontal="center" vertical="center" wrapText="1"/>
    </xf>
    <xf numFmtId="0" fontId="35" fillId="4" borderId="0" xfId="0" applyFont="1" applyFill="1" applyAlignment="1">
      <alignment horizontal="center" vertical="center" wrapText="1"/>
    </xf>
    <xf numFmtId="0" fontId="25" fillId="4" borderId="0" xfId="4" applyFont="1" applyFill="1" applyBorder="1" applyAlignment="1">
      <alignment horizontal="center" vertical="center" wrapText="1"/>
    </xf>
    <xf numFmtId="0" fontId="25" fillId="0" borderId="0" xfId="4" applyFont="1" applyFill="1" applyBorder="1" applyAlignment="1">
      <alignment horizontal="center" vertical="center" wrapText="1"/>
    </xf>
    <xf numFmtId="0" fontId="36" fillId="0" borderId="0" xfId="0" applyFont="1" applyAlignment="1">
      <alignment horizontal="center" vertical="center" wrapText="1"/>
    </xf>
    <xf numFmtId="0" fontId="25" fillId="4" borderId="0" xfId="4" applyFont="1" applyFill="1" applyBorder="1" applyAlignment="1">
      <alignment horizontal="center"/>
    </xf>
    <xf numFmtId="0" fontId="25" fillId="0" borderId="12" xfId="4" applyFont="1" applyFill="1" applyBorder="1" applyAlignment="1" applyProtection="1">
      <alignment horizontal="center" vertical="center" wrapText="1"/>
    </xf>
    <xf numFmtId="0" fontId="25" fillId="0" borderId="12" xfId="4" quotePrefix="1" applyFont="1" applyFill="1" applyBorder="1" applyAlignment="1" applyProtection="1">
      <alignment horizontal="center" vertical="center" wrapText="1"/>
    </xf>
    <xf numFmtId="0" fontId="25" fillId="0" borderId="13" xfId="4" quotePrefix="1" applyFont="1" applyFill="1" applyBorder="1" applyAlignment="1" applyProtection="1">
      <alignment horizontal="center" vertical="center" wrapText="1"/>
    </xf>
    <xf numFmtId="0" fontId="25" fillId="0" borderId="0" xfId="4" quotePrefix="1" applyFont="1" applyFill="1" applyBorder="1" applyAlignment="1" applyProtection="1">
      <alignment horizontal="center" vertical="center" wrapText="1"/>
    </xf>
    <xf numFmtId="0" fontId="22" fillId="4" borderId="0" xfId="0" applyFont="1" applyFill="1" applyAlignment="1">
      <alignment horizontal="right" vertical="center" wrapText="1"/>
    </xf>
    <xf numFmtId="165" fontId="22" fillId="4" borderId="0" xfId="3" applyNumberFormat="1" applyFont="1" applyFill="1" applyBorder="1" applyAlignment="1" applyProtection="1">
      <alignment horizontal="center" vertical="center" wrapText="1"/>
    </xf>
    <xf numFmtId="0" fontId="28" fillId="4" borderId="0" xfId="0" applyFont="1" applyFill="1" applyAlignment="1">
      <alignment horizontal="right" vertical="center" wrapText="1"/>
    </xf>
    <xf numFmtId="165" fontId="22" fillId="0" borderId="0" xfId="0" quotePrefix="1" applyNumberFormat="1"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3" fontId="22" fillId="0" borderId="0" xfId="0" applyNumberFormat="1" applyFont="1" applyAlignment="1" applyProtection="1">
      <alignment horizontal="center" vertical="center" wrapText="1"/>
      <protection locked="0"/>
    </xf>
    <xf numFmtId="3" fontId="22" fillId="4" borderId="0" xfId="0" applyNumberFormat="1" applyFont="1" applyFill="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37" fillId="4" borderId="0" xfId="0" applyFont="1" applyFill="1" applyAlignment="1">
      <alignment horizontal="center" vertical="center" wrapText="1"/>
    </xf>
    <xf numFmtId="0" fontId="37" fillId="6" borderId="0" xfId="0" applyFont="1" applyFill="1" applyAlignment="1">
      <alignment horizontal="center" vertical="center" wrapText="1"/>
    </xf>
    <xf numFmtId="165" fontId="37" fillId="6" borderId="0" xfId="3" applyNumberFormat="1" applyFont="1" applyFill="1" applyBorder="1" applyAlignment="1" applyProtection="1">
      <alignment horizontal="center" vertical="center" wrapText="1"/>
    </xf>
    <xf numFmtId="0" fontId="28" fillId="0" borderId="0" xfId="0" applyFont="1" applyAlignment="1" applyProtection="1">
      <alignment horizontal="right" vertical="center" wrapText="1"/>
      <protection locked="0"/>
    </xf>
    <xf numFmtId="165" fontId="3" fillId="0" borderId="0" xfId="3" applyNumberFormat="1" applyFont="1" applyFill="1" applyBorder="1" applyAlignment="1" applyProtection="1">
      <alignment horizontal="center" vertical="center" wrapText="1"/>
      <protection locked="0"/>
    </xf>
    <xf numFmtId="165" fontId="22" fillId="0" borderId="0" xfId="3" applyNumberFormat="1" applyFont="1" applyFill="1" applyBorder="1" applyAlignment="1" applyProtection="1">
      <alignment horizontal="center" vertical="center" wrapText="1"/>
    </xf>
    <xf numFmtId="165" fontId="3" fillId="0" borderId="0" xfId="3" applyNumberFormat="1" applyFont="1" applyFill="1" applyBorder="1" applyAlignment="1" applyProtection="1">
      <alignment horizontal="center" vertical="center" wrapText="1"/>
    </xf>
    <xf numFmtId="0" fontId="3" fillId="0" borderId="0" xfId="0" applyFont="1" applyAlignment="1" applyProtection="1">
      <alignment horizontal="center" vertical="center" wrapText="1"/>
      <protection locked="0"/>
    </xf>
    <xf numFmtId="9" fontId="22" fillId="4" borderId="0" xfId="3" applyFont="1" applyFill="1" applyBorder="1" applyAlignment="1" applyProtection="1">
      <alignment horizontal="center" vertical="center" wrapText="1"/>
    </xf>
    <xf numFmtId="9" fontId="28" fillId="0" borderId="0" xfId="3" applyFont="1" applyFill="1" applyBorder="1" applyAlignment="1" applyProtection="1">
      <alignment horizontal="center" vertical="center" wrapText="1"/>
    </xf>
    <xf numFmtId="0" fontId="26" fillId="7" borderId="0" xfId="0" applyFont="1" applyFill="1" applyAlignment="1">
      <alignment horizontal="center" vertical="center" wrapText="1"/>
    </xf>
    <xf numFmtId="0" fontId="38" fillId="7" borderId="0" xfId="0" quotePrefix="1" applyFont="1" applyFill="1" applyAlignment="1">
      <alignment horizontal="center" vertical="center" wrapText="1"/>
    </xf>
    <xf numFmtId="0" fontId="31" fillId="7" borderId="0" xfId="0" applyFont="1" applyFill="1" applyAlignment="1">
      <alignment horizontal="center" vertical="center" wrapText="1"/>
    </xf>
    <xf numFmtId="0" fontId="30" fillId="0" borderId="0" xfId="0" quotePrefix="1" applyFont="1" applyAlignment="1">
      <alignment horizontal="center" vertical="center" wrapText="1"/>
    </xf>
    <xf numFmtId="0" fontId="31" fillId="0" borderId="0" xfId="0" applyFont="1" applyAlignment="1">
      <alignment horizontal="center" vertical="center" wrapText="1"/>
    </xf>
    <xf numFmtId="9" fontId="22" fillId="0" borderId="0" xfId="3" applyFont="1" applyFill="1" applyBorder="1" applyAlignment="1" applyProtection="1">
      <alignment horizontal="center" vertical="center" wrapText="1"/>
    </xf>
    <xf numFmtId="3" fontId="22" fillId="4" borderId="0" xfId="0" quotePrefix="1" applyNumberFormat="1" applyFont="1" applyFill="1" applyAlignment="1">
      <alignment horizontal="center" vertical="center" wrapText="1"/>
    </xf>
    <xf numFmtId="165" fontId="22" fillId="4" borderId="0" xfId="3" quotePrefix="1" applyNumberFormat="1" applyFont="1" applyFill="1" applyBorder="1" applyAlignment="1" applyProtection="1">
      <alignment horizontal="center" vertical="center" wrapText="1"/>
    </xf>
    <xf numFmtId="3" fontId="22" fillId="4" borderId="0" xfId="0" applyNumberFormat="1" applyFont="1" applyFill="1" applyAlignment="1">
      <alignment horizontal="center" vertical="center" wrapText="1"/>
    </xf>
    <xf numFmtId="165" fontId="22" fillId="0" borderId="0" xfId="0" quotePrefix="1" applyNumberFormat="1" applyFont="1" applyAlignment="1">
      <alignment horizontal="center" vertical="center" wrapText="1"/>
    </xf>
    <xf numFmtId="165" fontId="27" fillId="0" borderId="0" xfId="3" applyNumberFormat="1" applyFont="1" applyFill="1" applyBorder="1" applyAlignment="1" applyProtection="1">
      <alignment horizontal="center" vertical="center" wrapText="1"/>
      <protection locked="0"/>
    </xf>
    <xf numFmtId="165" fontId="22" fillId="4" borderId="0" xfId="0" applyNumberFormat="1" applyFont="1" applyFill="1" applyAlignment="1">
      <alignment horizontal="center" vertical="center" wrapText="1"/>
    </xf>
    <xf numFmtId="165" fontId="22" fillId="0" borderId="0" xfId="0" applyNumberFormat="1" applyFont="1" applyAlignment="1">
      <alignment horizontal="center" vertical="center" wrapText="1"/>
    </xf>
    <xf numFmtId="0" fontId="3" fillId="4" borderId="0" xfId="0" quotePrefix="1" applyFont="1" applyFill="1" applyAlignment="1">
      <alignment horizontal="center"/>
    </xf>
    <xf numFmtId="0" fontId="38" fillId="7" borderId="0" xfId="0" applyFont="1" applyFill="1" applyAlignment="1">
      <alignment horizontal="center" vertical="center" wrapText="1"/>
    </xf>
    <xf numFmtId="3" fontId="22" fillId="0" borderId="0" xfId="0" applyNumberFormat="1"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0" fillId="2" borderId="0" xfId="0" applyFont="1" applyFill="1" applyAlignment="1">
      <alignment horizontal="center" vertical="center" wrapText="1"/>
    </xf>
    <xf numFmtId="0" fontId="22" fillId="0" borderId="0" xfId="0" applyFont="1" applyAlignment="1">
      <alignment horizontal="left" vertical="center" wrapText="1"/>
    </xf>
    <xf numFmtId="0" fontId="26" fillId="4" borderId="0" xfId="0" quotePrefix="1" applyFont="1" applyFill="1" applyAlignment="1">
      <alignment horizontal="center" vertical="center" wrapText="1"/>
    </xf>
    <xf numFmtId="0" fontId="26" fillId="4" borderId="0" xfId="0" quotePrefix="1" applyFont="1" applyFill="1" applyAlignment="1" applyProtection="1">
      <alignment horizontal="center" vertical="center" wrapText="1"/>
      <protection locked="0"/>
    </xf>
    <xf numFmtId="0" fontId="30" fillId="0" borderId="0" xfId="0" quotePrefix="1" applyFont="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4" fillId="0" borderId="0" xfId="0" quotePrefix="1" applyFont="1" applyAlignment="1">
      <alignment horizontal="center" vertical="center" wrapText="1"/>
    </xf>
    <xf numFmtId="0" fontId="22" fillId="8" borderId="0" xfId="0" quotePrefix="1" applyFont="1" applyFill="1" applyAlignment="1">
      <alignment horizontal="center" vertical="center" wrapText="1"/>
    </xf>
    <xf numFmtId="0" fontId="42" fillId="0" borderId="0" xfId="5" applyFont="1" applyAlignment="1">
      <alignment horizontal="left" vertical="top" wrapText="1"/>
    </xf>
    <xf numFmtId="0" fontId="3" fillId="0" borderId="0" xfId="5"/>
    <xf numFmtId="0" fontId="3" fillId="0" borderId="0" xfId="5" applyAlignment="1">
      <alignment horizontal="left" vertical="top" wrapText="1"/>
    </xf>
    <xf numFmtId="0" fontId="43" fillId="9" borderId="14" xfId="5" applyFont="1" applyFill="1" applyBorder="1" applyAlignment="1">
      <alignment horizontal="left" vertical="top" wrapText="1"/>
    </xf>
    <xf numFmtId="0" fontId="44" fillId="9" borderId="15" xfId="6" applyFont="1" applyFill="1" applyBorder="1" applyAlignment="1">
      <alignment horizontal="left" vertical="top" wrapText="1"/>
    </xf>
    <xf numFmtId="0" fontId="44" fillId="10" borderId="14" xfId="5" applyFont="1" applyFill="1" applyBorder="1" applyAlignment="1">
      <alignment horizontal="left" vertical="top" wrapText="1"/>
    </xf>
    <xf numFmtId="0" fontId="44" fillId="10" borderId="15" xfId="5" applyFont="1" applyFill="1" applyBorder="1" applyAlignment="1">
      <alignment horizontal="left" vertical="top" wrapText="1"/>
    </xf>
    <xf numFmtId="14" fontId="44" fillId="10" borderId="15" xfId="5" applyNumberFormat="1" applyFont="1" applyFill="1" applyBorder="1" applyAlignment="1">
      <alignment horizontal="left" vertical="top" wrapText="1"/>
    </xf>
    <xf numFmtId="0" fontId="44" fillId="10" borderId="16" xfId="5" applyFont="1" applyFill="1" applyBorder="1" applyAlignment="1">
      <alignment horizontal="left" vertical="top" wrapText="1"/>
    </xf>
    <xf numFmtId="0" fontId="44" fillId="10" borderId="17" xfId="5" applyFont="1" applyFill="1" applyBorder="1" applyAlignment="1">
      <alignment horizontal="left" vertical="top" wrapText="1"/>
    </xf>
    <xf numFmtId="0" fontId="3" fillId="9" borderId="14" xfId="5" applyFill="1" applyBorder="1" applyAlignment="1">
      <alignment horizontal="left" vertical="top" wrapText="1"/>
    </xf>
    <xf numFmtId="0" fontId="44" fillId="9" borderId="14" xfId="5" applyFont="1" applyFill="1" applyBorder="1" applyAlignment="1">
      <alignment horizontal="left" vertical="top" wrapText="1"/>
    </xf>
    <xf numFmtId="0" fontId="45" fillId="9" borderId="14" xfId="5" applyFont="1" applyFill="1" applyBorder="1" applyAlignment="1">
      <alignment horizontal="left" vertical="top" wrapText="1"/>
    </xf>
    <xf numFmtId="0" fontId="44" fillId="9" borderId="15" xfId="5" applyFont="1" applyFill="1" applyBorder="1" applyAlignment="1">
      <alignment horizontal="left" vertical="top" wrapText="1"/>
    </xf>
    <xf numFmtId="0" fontId="44" fillId="0" borderId="14" xfId="5" applyFont="1" applyBorder="1" applyAlignment="1">
      <alignment horizontal="left" vertical="top" wrapText="1"/>
    </xf>
    <xf numFmtId="0" fontId="44" fillId="9" borderId="16" xfId="5" applyFont="1" applyFill="1" applyBorder="1" applyAlignment="1">
      <alignment horizontal="left" vertical="top" wrapText="1"/>
    </xf>
    <xf numFmtId="0" fontId="46" fillId="0" borderId="0" xfId="5" applyFont="1" applyAlignment="1">
      <alignment horizontal="left" vertical="top" wrapText="1"/>
    </xf>
    <xf numFmtId="0" fontId="44" fillId="9" borderId="14" xfId="6" applyFont="1" applyFill="1" applyBorder="1" applyAlignment="1">
      <alignment horizontal="left" vertical="top" wrapText="1"/>
    </xf>
    <xf numFmtId="0" fontId="47" fillId="10" borderId="14" xfId="6" applyFont="1" applyFill="1" applyBorder="1" applyAlignment="1">
      <alignment horizontal="left" vertical="top" wrapText="1"/>
    </xf>
    <xf numFmtId="0" fontId="3" fillId="10" borderId="15" xfId="6" applyFill="1" applyBorder="1" applyAlignment="1">
      <alignment horizontal="right" vertical="top" wrapText="1"/>
    </xf>
    <xf numFmtId="0" fontId="44" fillId="10" borderId="14" xfId="6" applyFont="1" applyFill="1" applyBorder="1" applyAlignment="1">
      <alignment horizontal="left" vertical="top" wrapText="1"/>
    </xf>
    <xf numFmtId="8" fontId="44" fillId="10" borderId="15" xfId="6" applyNumberFormat="1" applyFont="1" applyFill="1" applyBorder="1" applyAlignment="1">
      <alignment horizontal="right" vertical="top" wrapText="1"/>
    </xf>
    <xf numFmtId="0" fontId="44" fillId="10" borderId="15" xfId="6" applyFont="1" applyFill="1" applyBorder="1" applyAlignment="1">
      <alignment horizontal="right" vertical="top" wrapText="1"/>
    </xf>
    <xf numFmtId="10" fontId="44" fillId="10" borderId="15" xfId="3" applyNumberFormat="1" applyFont="1" applyFill="1" applyBorder="1" applyAlignment="1">
      <alignment horizontal="right" vertical="top" wrapText="1"/>
    </xf>
    <xf numFmtId="8" fontId="44" fillId="0" borderId="15" xfId="6" applyNumberFormat="1" applyFont="1" applyBorder="1" applyAlignment="1">
      <alignment horizontal="right" vertical="top" wrapText="1"/>
    </xf>
    <xf numFmtId="0" fontId="44" fillId="0" borderId="14" xfId="6" applyFont="1" applyBorder="1" applyAlignment="1">
      <alignment horizontal="left" vertical="top" wrapText="1"/>
    </xf>
    <xf numFmtId="15" fontId="44" fillId="0" borderId="15" xfId="6" applyNumberFormat="1" applyFont="1" applyBorder="1" applyAlignment="1">
      <alignment horizontal="right" vertical="top" wrapText="1"/>
    </xf>
    <xf numFmtId="10" fontId="44" fillId="0" borderId="15" xfId="6" applyNumberFormat="1" applyFont="1" applyBorder="1" applyAlignment="1">
      <alignment horizontal="right" vertical="top" wrapText="1"/>
    </xf>
    <xf numFmtId="10" fontId="44" fillId="11" borderId="15" xfId="6" applyNumberFormat="1" applyFont="1" applyFill="1" applyBorder="1" applyAlignment="1">
      <alignment horizontal="right" vertical="top" wrapText="1"/>
    </xf>
    <xf numFmtId="0" fontId="44" fillId="0" borderId="16" xfId="6" applyFont="1" applyBorder="1" applyAlignment="1">
      <alignment horizontal="left" vertical="top" wrapText="1"/>
    </xf>
    <xf numFmtId="167" fontId="44" fillId="0" borderId="17" xfId="6" applyNumberFormat="1" applyFont="1" applyBorder="1" applyAlignment="1">
      <alignment horizontal="right" vertical="top" wrapText="1"/>
    </xf>
    <xf numFmtId="10" fontId="44" fillId="10" borderId="15" xfId="6" applyNumberFormat="1" applyFont="1" applyFill="1" applyBorder="1" applyAlignment="1">
      <alignment horizontal="right" vertical="top" wrapText="1"/>
    </xf>
    <xf numFmtId="0" fontId="44" fillId="10" borderId="16" xfId="6" applyFont="1" applyFill="1" applyBorder="1" applyAlignment="1">
      <alignment horizontal="left" vertical="top" wrapText="1"/>
    </xf>
    <xf numFmtId="167" fontId="44" fillId="10" borderId="17" xfId="6" applyNumberFormat="1" applyFont="1" applyFill="1" applyBorder="1" applyAlignment="1">
      <alignment horizontal="right" vertical="top" wrapText="1"/>
    </xf>
    <xf numFmtId="15" fontId="44" fillId="10" borderId="15" xfId="1" applyNumberFormat="1" applyFont="1" applyFill="1" applyBorder="1" applyAlignment="1">
      <alignment horizontal="right" vertical="top" wrapText="1"/>
    </xf>
    <xf numFmtId="167" fontId="44" fillId="10" borderId="14" xfId="5" applyNumberFormat="1" applyFont="1" applyFill="1" applyBorder="1" applyAlignment="1">
      <alignment horizontal="right" vertical="top" wrapText="1"/>
    </xf>
    <xf numFmtId="167" fontId="44" fillId="10" borderId="15" xfId="5" applyNumberFormat="1" applyFont="1" applyFill="1" applyBorder="1" applyAlignment="1">
      <alignment horizontal="right" vertical="top" wrapText="1"/>
    </xf>
    <xf numFmtId="167" fontId="44" fillId="0" borderId="14" xfId="5" applyNumberFormat="1" applyFont="1" applyBorder="1" applyAlignment="1">
      <alignment horizontal="right" vertical="top" wrapText="1"/>
    </xf>
    <xf numFmtId="167" fontId="44" fillId="0" borderId="15" xfId="5" applyNumberFormat="1" applyFont="1" applyBorder="1" applyAlignment="1">
      <alignment horizontal="right" vertical="top" wrapText="1"/>
    </xf>
    <xf numFmtId="167" fontId="44" fillId="0" borderId="16" xfId="5" applyNumberFormat="1" applyFont="1" applyBorder="1" applyAlignment="1">
      <alignment horizontal="right" vertical="top" wrapText="1"/>
    </xf>
    <xf numFmtId="167" fontId="44" fillId="0" borderId="17" xfId="5" applyNumberFormat="1" applyFont="1" applyBorder="1" applyAlignment="1">
      <alignment horizontal="right" vertical="top" wrapText="1"/>
    </xf>
    <xf numFmtId="0" fontId="47" fillId="10" borderId="14" xfId="5" applyFont="1" applyFill="1" applyBorder="1" applyAlignment="1">
      <alignment horizontal="left" vertical="top" wrapText="1"/>
    </xf>
    <xf numFmtId="4" fontId="48" fillId="10" borderId="14" xfId="5" applyNumberFormat="1" applyFont="1" applyFill="1" applyBorder="1" applyAlignment="1">
      <alignment horizontal="right" vertical="top" wrapText="1"/>
    </xf>
    <xf numFmtId="4" fontId="48" fillId="10" borderId="15" xfId="5" applyNumberFormat="1" applyFont="1" applyFill="1" applyBorder="1" applyAlignment="1">
      <alignment horizontal="right" vertical="top" wrapText="1"/>
    </xf>
    <xf numFmtId="167" fontId="48" fillId="10" borderId="14" xfId="5" applyNumberFormat="1" applyFont="1" applyFill="1" applyBorder="1" applyAlignment="1">
      <alignment horizontal="right" vertical="top" wrapText="1"/>
    </xf>
    <xf numFmtId="167" fontId="48" fillId="10" borderId="15" xfId="5" applyNumberFormat="1" applyFont="1" applyFill="1" applyBorder="1" applyAlignment="1">
      <alignment horizontal="right" vertical="top" wrapText="1"/>
    </xf>
    <xf numFmtId="167" fontId="44" fillId="10" borderId="16" xfId="5" applyNumberFormat="1" applyFont="1" applyFill="1" applyBorder="1" applyAlignment="1">
      <alignment horizontal="right" vertical="top" wrapText="1"/>
    </xf>
    <xf numFmtId="167" fontId="44" fillId="10" borderId="17" xfId="5" applyNumberFormat="1" applyFont="1" applyFill="1" applyBorder="1" applyAlignment="1">
      <alignment horizontal="right" vertical="top" wrapText="1"/>
    </xf>
    <xf numFmtId="0" fontId="44" fillId="9" borderId="17" xfId="5" applyFont="1" applyFill="1" applyBorder="1" applyAlignment="1">
      <alignment horizontal="left" vertical="top" wrapText="1"/>
    </xf>
    <xf numFmtId="168" fontId="44" fillId="10" borderId="14" xfId="5" applyNumberFormat="1" applyFont="1" applyFill="1" applyBorder="1" applyAlignment="1">
      <alignment horizontal="right" vertical="top" wrapText="1"/>
    </xf>
    <xf numFmtId="4" fontId="49" fillId="0" borderId="15" xfId="5" applyNumberFormat="1" applyFont="1" applyBorder="1" applyAlignment="1">
      <alignment horizontal="right" vertical="top" wrapText="1"/>
    </xf>
    <xf numFmtId="6" fontId="44" fillId="10" borderId="16" xfId="2" applyNumberFormat="1" applyFont="1" applyFill="1" applyBorder="1" applyAlignment="1">
      <alignment horizontal="right" vertical="top" wrapText="1"/>
    </xf>
    <xf numFmtId="168" fontId="44" fillId="10" borderId="16" xfId="2" applyNumberFormat="1" applyFont="1" applyFill="1" applyBorder="1" applyAlignment="1">
      <alignment horizontal="right" vertical="top" wrapText="1"/>
    </xf>
    <xf numFmtId="4" fontId="49" fillId="0" borderId="17" xfId="5" applyNumberFormat="1" applyFont="1" applyBorder="1" applyAlignment="1">
      <alignment horizontal="right" vertical="top" wrapText="1"/>
    </xf>
    <xf numFmtId="0" fontId="49" fillId="10" borderId="16" xfId="5" applyFont="1" applyFill="1" applyBorder="1" applyAlignment="1">
      <alignment horizontal="left" vertical="top" wrapText="1"/>
    </xf>
    <xf numFmtId="168" fontId="49" fillId="10" borderId="17" xfId="2" applyNumberFormat="1" applyFont="1" applyFill="1" applyBorder="1" applyAlignment="1">
      <alignment horizontal="right" vertical="top" wrapText="1"/>
    </xf>
    <xf numFmtId="4" fontId="44" fillId="10" borderId="0" xfId="5" applyNumberFormat="1" applyFont="1" applyFill="1" applyAlignment="1">
      <alignment horizontal="right" vertical="top" wrapText="1"/>
    </xf>
    <xf numFmtId="4" fontId="49" fillId="10" borderId="17" xfId="5" applyNumberFormat="1" applyFont="1" applyFill="1" applyBorder="1" applyAlignment="1">
      <alignment horizontal="right" vertical="top" wrapText="1"/>
    </xf>
    <xf numFmtId="0" fontId="49" fillId="0" borderId="16" xfId="5" applyFont="1" applyBorder="1" applyAlignment="1">
      <alignment horizontal="left" vertical="top" wrapText="1"/>
    </xf>
    <xf numFmtId="10" fontId="49" fillId="10" borderId="17" xfId="3" applyNumberFormat="1" applyFont="1" applyFill="1" applyBorder="1" applyAlignment="1">
      <alignment horizontal="right" vertical="top" wrapText="1"/>
    </xf>
    <xf numFmtId="6" fontId="3" fillId="0" borderId="0" xfId="5" applyNumberFormat="1"/>
    <xf numFmtId="10" fontId="44" fillId="10" borderId="0" xfId="3" applyNumberFormat="1" applyFont="1" applyFill="1" applyBorder="1" applyAlignment="1">
      <alignment horizontal="right" vertical="top" wrapText="1"/>
    </xf>
    <xf numFmtId="0" fontId="49" fillId="10" borderId="0" xfId="5" applyFont="1" applyFill="1" applyAlignment="1">
      <alignment horizontal="left" vertical="top" wrapText="1"/>
    </xf>
    <xf numFmtId="10" fontId="49" fillId="10" borderId="0" xfId="3" applyNumberFormat="1" applyFont="1" applyFill="1" applyBorder="1" applyAlignment="1">
      <alignment horizontal="right" vertical="top" wrapText="1"/>
    </xf>
    <xf numFmtId="0" fontId="47" fillId="9" borderId="14" xfId="5" applyFont="1" applyFill="1" applyBorder="1" applyAlignment="1">
      <alignment horizontal="left" vertical="top" wrapText="1"/>
    </xf>
    <xf numFmtId="0" fontId="45" fillId="9" borderId="15" xfId="5" applyFont="1" applyFill="1" applyBorder="1" applyAlignment="1">
      <alignment horizontal="left" vertical="top" wrapText="1"/>
    </xf>
    <xf numFmtId="0" fontId="44" fillId="10" borderId="15" xfId="5" applyFont="1" applyFill="1" applyBorder="1" applyAlignment="1">
      <alignment horizontal="right" vertical="top" wrapText="1"/>
    </xf>
    <xf numFmtId="169" fontId="44" fillId="10" borderId="15" xfId="6" applyNumberFormat="1" applyFont="1" applyFill="1" applyBorder="1" applyAlignment="1">
      <alignment horizontal="right" vertical="top" wrapText="1"/>
    </xf>
    <xf numFmtId="8" fontId="44" fillId="0" borderId="15" xfId="5" applyNumberFormat="1" applyFont="1" applyBorder="1" applyAlignment="1">
      <alignment horizontal="right" vertical="top" wrapText="1"/>
    </xf>
    <xf numFmtId="8" fontId="44" fillId="10" borderId="15" xfId="5" applyNumberFormat="1" applyFont="1" applyFill="1" applyBorder="1" applyAlignment="1">
      <alignment horizontal="right" vertical="top" wrapText="1"/>
    </xf>
    <xf numFmtId="169" fontId="44" fillId="10" borderId="15" xfId="5" applyNumberFormat="1" applyFont="1" applyFill="1" applyBorder="1" applyAlignment="1">
      <alignment horizontal="right" vertical="top" wrapText="1"/>
    </xf>
    <xf numFmtId="170" fontId="44" fillId="10" borderId="15" xfId="5" applyNumberFormat="1" applyFont="1" applyFill="1" applyBorder="1" applyAlignment="1">
      <alignment horizontal="right" vertical="top" wrapText="1"/>
    </xf>
    <xf numFmtId="10" fontId="44" fillId="10" borderId="15" xfId="5" applyNumberFormat="1" applyFont="1" applyFill="1" applyBorder="1" applyAlignment="1">
      <alignment horizontal="right" vertical="top" wrapText="1"/>
    </xf>
    <xf numFmtId="3" fontId="44" fillId="10" borderId="15" xfId="6" applyNumberFormat="1" applyFont="1" applyFill="1" applyBorder="1" applyAlignment="1">
      <alignment horizontal="right" vertical="top" wrapText="1"/>
    </xf>
    <xf numFmtId="2" fontId="44" fillId="10" borderId="15" xfId="5" applyNumberFormat="1" applyFont="1" applyFill="1" applyBorder="1" applyAlignment="1">
      <alignment horizontal="right" vertical="top" wrapText="1"/>
    </xf>
    <xf numFmtId="10" fontId="44" fillId="10" borderId="17" xfId="5" applyNumberFormat="1" applyFont="1" applyFill="1" applyBorder="1" applyAlignment="1">
      <alignment horizontal="right" vertical="top" wrapText="1"/>
    </xf>
    <xf numFmtId="0" fontId="44" fillId="10" borderId="0" xfId="5" applyFont="1" applyFill="1" applyAlignment="1">
      <alignment horizontal="left" vertical="top" wrapText="1"/>
    </xf>
    <xf numFmtId="10" fontId="44" fillId="10" borderId="0" xfId="5" applyNumberFormat="1" applyFont="1" applyFill="1" applyAlignment="1">
      <alignment horizontal="right" vertical="top" wrapText="1"/>
    </xf>
    <xf numFmtId="0" fontId="45" fillId="9" borderId="17" xfId="5" applyFont="1" applyFill="1" applyBorder="1" applyAlignment="1">
      <alignment horizontal="left" vertical="top" wrapText="1"/>
    </xf>
    <xf numFmtId="3" fontId="47" fillId="10" borderId="14" xfId="5" applyNumberFormat="1" applyFont="1" applyFill="1" applyBorder="1" applyAlignment="1">
      <alignment horizontal="right" vertical="top" wrapText="1"/>
    </xf>
    <xf numFmtId="10" fontId="47" fillId="10" borderId="14" xfId="5" applyNumberFormat="1" applyFont="1" applyFill="1" applyBorder="1" applyAlignment="1">
      <alignment horizontal="right" vertical="top" wrapText="1"/>
    </xf>
    <xf numFmtId="168" fontId="47" fillId="10" borderId="14" xfId="5" applyNumberFormat="1" applyFont="1" applyFill="1" applyBorder="1" applyAlignment="1">
      <alignment horizontal="right" vertical="top" wrapText="1"/>
    </xf>
    <xf numFmtId="10" fontId="47" fillId="10" borderId="15" xfId="5" applyNumberFormat="1" applyFont="1" applyFill="1" applyBorder="1" applyAlignment="1">
      <alignment horizontal="right" vertical="top" wrapText="1"/>
    </xf>
    <xf numFmtId="3" fontId="44" fillId="10" borderId="14" xfId="5" applyNumberFormat="1" applyFont="1" applyFill="1" applyBorder="1" applyAlignment="1">
      <alignment horizontal="right" vertical="top" wrapText="1"/>
    </xf>
    <xf numFmtId="10" fontId="44" fillId="10" borderId="14" xfId="5" applyNumberFormat="1" applyFont="1" applyFill="1" applyBorder="1" applyAlignment="1">
      <alignment horizontal="right" vertical="top" wrapText="1"/>
    </xf>
    <xf numFmtId="0" fontId="47" fillId="9" borderId="16" xfId="5" applyFont="1" applyFill="1" applyBorder="1" applyAlignment="1">
      <alignment horizontal="left" vertical="top" wrapText="1"/>
    </xf>
    <xf numFmtId="3" fontId="47" fillId="10" borderId="16" xfId="7" applyNumberFormat="1" applyFont="1" applyFill="1" applyBorder="1" applyAlignment="1">
      <alignment horizontal="right" vertical="top" wrapText="1"/>
    </xf>
    <xf numFmtId="0" fontId="3" fillId="10" borderId="16" xfId="7" applyFill="1" applyBorder="1" applyAlignment="1">
      <alignment horizontal="right" vertical="top" wrapText="1"/>
    </xf>
    <xf numFmtId="168" fontId="47" fillId="10" borderId="16" xfId="7" applyNumberFormat="1" applyFont="1" applyFill="1" applyBorder="1" applyAlignment="1">
      <alignment horizontal="right" vertical="top" wrapText="1"/>
    </xf>
    <xf numFmtId="0" fontId="3" fillId="10" borderId="17" xfId="7" applyFill="1" applyBorder="1" applyAlignment="1">
      <alignment horizontal="right" vertical="top" wrapText="1"/>
    </xf>
    <xf numFmtId="0" fontId="44" fillId="9" borderId="14" xfId="5" applyFont="1" applyFill="1" applyBorder="1" applyAlignment="1">
      <alignment horizontal="left" vertical="top"/>
    </xf>
    <xf numFmtId="171" fontId="44" fillId="10" borderId="14" xfId="5" applyNumberFormat="1" applyFont="1" applyFill="1" applyBorder="1" applyAlignment="1">
      <alignment horizontal="right" vertical="top" wrapText="1"/>
    </xf>
    <xf numFmtId="2" fontId="44" fillId="10" borderId="14" xfId="5" applyNumberFormat="1" applyFont="1" applyFill="1" applyBorder="1" applyAlignment="1">
      <alignment horizontal="right" vertical="top" wrapText="1"/>
    </xf>
    <xf numFmtId="3" fontId="47" fillId="9" borderId="16" xfId="5" applyNumberFormat="1" applyFont="1" applyFill="1" applyBorder="1" applyAlignment="1">
      <alignment horizontal="right" vertical="top" wrapText="1"/>
    </xf>
    <xf numFmtId="10" fontId="47" fillId="9" borderId="16" xfId="5" applyNumberFormat="1" applyFont="1" applyFill="1" applyBorder="1" applyAlignment="1">
      <alignment horizontal="right" vertical="top" wrapText="1"/>
    </xf>
    <xf numFmtId="171" fontId="47" fillId="9" borderId="16" xfId="5" applyNumberFormat="1" applyFont="1" applyFill="1" applyBorder="1" applyAlignment="1">
      <alignment horizontal="right" vertical="top" wrapText="1"/>
    </xf>
    <xf numFmtId="10" fontId="47" fillId="9" borderId="17" xfId="5" applyNumberFormat="1" applyFont="1" applyFill="1" applyBorder="1" applyAlignment="1">
      <alignment horizontal="right" vertical="top" wrapText="1"/>
    </xf>
    <xf numFmtId="0" fontId="3" fillId="9" borderId="16" xfId="5" applyFill="1" applyBorder="1" applyAlignment="1">
      <alignment horizontal="right" vertical="top" wrapText="1"/>
    </xf>
    <xf numFmtId="0" fontId="50" fillId="0" borderId="0" xfId="5" applyFont="1" applyAlignment="1">
      <alignment horizontal="left" vertical="top" wrapText="1"/>
    </xf>
    <xf numFmtId="3" fontId="44" fillId="0" borderId="0" xfId="5" applyNumberFormat="1" applyFont="1" applyAlignment="1">
      <alignment horizontal="right" vertical="top" wrapText="1"/>
    </xf>
    <xf numFmtId="10" fontId="44" fillId="0" borderId="0" xfId="5" applyNumberFormat="1" applyFont="1" applyAlignment="1">
      <alignment horizontal="right" vertical="top" wrapText="1"/>
    </xf>
    <xf numFmtId="171" fontId="44" fillId="0" borderId="0" xfId="5" applyNumberFormat="1" applyFont="1" applyAlignment="1">
      <alignment horizontal="right" vertical="top" wrapText="1"/>
    </xf>
    <xf numFmtId="0" fontId="3" fillId="0" borderId="0" xfId="5" applyAlignment="1">
      <alignment horizontal="right" vertical="top" wrapText="1"/>
    </xf>
    <xf numFmtId="0" fontId="44" fillId="0" borderId="0" xfId="5" applyFont="1" applyAlignment="1">
      <alignment horizontal="left" vertical="top" wrapText="1"/>
    </xf>
    <xf numFmtId="0" fontId="51" fillId="0" borderId="0" xfId="5" applyFont="1" applyAlignment="1">
      <alignment horizontal="left" vertical="top" wrapText="1"/>
    </xf>
    <xf numFmtId="0" fontId="3" fillId="0" borderId="0" xfId="5" applyAlignment="1">
      <alignment vertical="top" wrapText="1"/>
    </xf>
    <xf numFmtId="0" fontId="52" fillId="11" borderId="0" xfId="5" applyFont="1" applyFill="1" applyAlignment="1">
      <alignment horizontal="left" vertical="top" wrapText="1"/>
    </xf>
    <xf numFmtId="15" fontId="44" fillId="10" borderId="14" xfId="5" applyNumberFormat="1" applyFont="1" applyFill="1" applyBorder="1" applyAlignment="1">
      <alignment horizontal="right" vertical="top"/>
    </xf>
    <xf numFmtId="15" fontId="44" fillId="10" borderId="15" xfId="5" applyNumberFormat="1" applyFont="1" applyFill="1" applyBorder="1" applyAlignment="1">
      <alignment horizontal="right" vertical="top"/>
    </xf>
    <xf numFmtId="0" fontId="44" fillId="10" borderId="14" xfId="5" applyFont="1" applyFill="1" applyBorder="1" applyAlignment="1">
      <alignment horizontal="right" vertical="top"/>
    </xf>
    <xf numFmtId="0" fontId="44" fillId="10" borderId="15" xfId="5" applyFont="1" applyFill="1" applyBorder="1" applyAlignment="1">
      <alignment horizontal="right" vertical="top"/>
    </xf>
    <xf numFmtId="2" fontId="44" fillId="9" borderId="14" xfId="5" applyNumberFormat="1" applyFont="1" applyFill="1" applyBorder="1" applyAlignment="1">
      <alignment horizontal="left" vertical="top"/>
    </xf>
    <xf numFmtId="6" fontId="44" fillId="10" borderId="14" xfId="5" applyNumberFormat="1" applyFont="1" applyFill="1" applyBorder="1" applyAlignment="1">
      <alignment horizontal="right" vertical="top"/>
    </xf>
    <xf numFmtId="172" fontId="44" fillId="10" borderId="14" xfId="5" applyNumberFormat="1" applyFont="1" applyFill="1" applyBorder="1" applyAlignment="1">
      <alignment horizontal="right" vertical="top"/>
    </xf>
    <xf numFmtId="6" fontId="44" fillId="10" borderId="15" xfId="5" applyNumberFormat="1" applyFont="1" applyFill="1" applyBorder="1" applyAlignment="1">
      <alignment horizontal="right" vertical="top"/>
    </xf>
    <xf numFmtId="172" fontId="44" fillId="10" borderId="15" xfId="5" applyNumberFormat="1" applyFont="1" applyFill="1" applyBorder="1" applyAlignment="1">
      <alignment horizontal="right" vertical="top"/>
    </xf>
    <xf numFmtId="2" fontId="3" fillId="0" borderId="0" xfId="5" applyNumberFormat="1"/>
    <xf numFmtId="2" fontId="0" fillId="0" borderId="0" xfId="0" applyNumberFormat="1"/>
    <xf numFmtId="2" fontId="44" fillId="10" borderId="14" xfId="5" applyNumberFormat="1" applyFont="1" applyFill="1" applyBorder="1" applyAlignment="1">
      <alignment horizontal="right" vertical="top"/>
    </xf>
    <xf numFmtId="2" fontId="44" fillId="10" borderId="15" xfId="5" applyNumberFormat="1" applyFont="1" applyFill="1" applyBorder="1" applyAlignment="1">
      <alignment horizontal="right" vertical="top"/>
    </xf>
    <xf numFmtId="15" fontId="44" fillId="10" borderId="17" xfId="5" applyNumberFormat="1" applyFont="1" applyFill="1" applyBorder="1" applyAlignment="1">
      <alignment horizontal="right" vertical="top"/>
    </xf>
    <xf numFmtId="173" fontId="44" fillId="0" borderId="15" xfId="5" applyNumberFormat="1" applyFont="1" applyBorder="1" applyAlignment="1">
      <alignment horizontal="right" vertical="top" wrapText="1"/>
    </xf>
    <xf numFmtId="10" fontId="44" fillId="10" borderId="15" xfId="5" applyNumberFormat="1" applyFont="1" applyFill="1" applyBorder="1" applyAlignment="1">
      <alignment horizontal="right" vertical="top"/>
    </xf>
    <xf numFmtId="10" fontId="44" fillId="0" borderId="15" xfId="5" applyNumberFormat="1" applyFont="1" applyBorder="1" applyAlignment="1">
      <alignment horizontal="right" vertical="top" wrapText="1"/>
    </xf>
    <xf numFmtId="0" fontId="3" fillId="10" borderId="15" xfId="5" applyFill="1" applyBorder="1" applyAlignment="1">
      <alignment horizontal="right" vertical="top"/>
    </xf>
    <xf numFmtId="0" fontId="44" fillId="9" borderId="16" xfId="5" applyFont="1" applyFill="1" applyBorder="1" applyAlignment="1">
      <alignment horizontal="left" vertical="top"/>
    </xf>
    <xf numFmtId="0" fontId="3" fillId="10" borderId="17" xfId="5" applyFill="1" applyBorder="1" applyAlignment="1">
      <alignment horizontal="right" vertical="top"/>
    </xf>
    <xf numFmtId="0" fontId="26" fillId="0" borderId="0" xfId="0" quotePrefix="1" applyFont="1" applyAlignment="1">
      <alignment horizontal="left" vertical="center" wrapText="1"/>
    </xf>
    <xf numFmtId="0" fontId="26" fillId="0" borderId="0" xfId="0" applyFont="1" applyAlignment="1">
      <alignment horizontal="left" vertical="center" wrapText="1"/>
    </xf>
    <xf numFmtId="0" fontId="54"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14" fontId="54" fillId="0" borderId="0" xfId="0" applyNumberFormat="1" applyFont="1" applyAlignment="1">
      <alignment horizontal="center" vertical="center" wrapText="1"/>
    </xf>
    <xf numFmtId="0" fontId="22" fillId="0" borderId="20" xfId="0" applyFont="1" applyBorder="1" applyAlignment="1">
      <alignment horizontal="center" vertical="center" wrapText="1"/>
    </xf>
    <xf numFmtId="0" fontId="22" fillId="0" borderId="19" xfId="0" applyFont="1" applyBorder="1" applyAlignment="1">
      <alignment horizontal="center" vertical="center" wrapText="1"/>
    </xf>
    <xf numFmtId="0" fontId="25" fillId="0" borderId="23" xfId="4" quotePrefix="1" applyFont="1" applyFill="1" applyBorder="1" applyAlignment="1">
      <alignment horizontal="center" vertical="center" wrapText="1"/>
    </xf>
    <xf numFmtId="0" fontId="22" fillId="0" borderId="23" xfId="0" applyFont="1" applyBorder="1" applyAlignment="1">
      <alignment horizontal="center" vertical="center" wrapText="1"/>
    </xf>
    <xf numFmtId="3" fontId="22" fillId="0" borderId="0" xfId="0" quotePrefix="1" applyNumberFormat="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8" fillId="4" borderId="0" xfId="0" applyFont="1" applyFill="1" applyAlignment="1" applyProtection="1">
      <alignment horizontal="right" vertical="center" wrapText="1"/>
      <protection locked="0"/>
    </xf>
    <xf numFmtId="1" fontId="22" fillId="0" borderId="0" xfId="0" applyNumberFormat="1" applyFont="1" applyAlignment="1" applyProtection="1">
      <alignment horizontal="center" vertical="center" wrapText="1"/>
      <protection locked="0"/>
    </xf>
    <xf numFmtId="0" fontId="28" fillId="4" borderId="0" xfId="0" applyFont="1" applyFill="1" applyAlignment="1" applyProtection="1">
      <alignment horizontal="center" vertical="center" wrapText="1"/>
      <protection locked="0"/>
    </xf>
    <xf numFmtId="165" fontId="37" fillId="0" borderId="0" xfId="3" applyNumberFormat="1" applyFont="1" applyFill="1" applyBorder="1" applyAlignment="1" applyProtection="1">
      <alignment horizontal="center" vertical="center" wrapText="1"/>
    </xf>
    <xf numFmtId="9" fontId="28" fillId="4" borderId="0" xfId="3" applyFont="1" applyFill="1" applyBorder="1" applyAlignment="1" applyProtection="1">
      <alignment horizontal="center" vertical="center" wrapText="1"/>
      <protection locked="0"/>
    </xf>
    <xf numFmtId="9" fontId="28" fillId="0" borderId="0" xfId="3" applyFont="1" applyFill="1" applyBorder="1" applyAlignment="1" applyProtection="1">
      <alignment horizontal="center" vertical="center" wrapText="1"/>
      <protection locked="0"/>
    </xf>
    <xf numFmtId="0" fontId="30" fillId="7" borderId="0" xfId="0" applyFont="1" applyFill="1" applyAlignment="1">
      <alignment horizontal="center" vertical="center" wrapText="1"/>
    </xf>
    <xf numFmtId="165" fontId="22" fillId="0" borderId="0" xfId="3"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24" fillId="4" borderId="0" xfId="0" applyFont="1" applyFill="1" applyAlignment="1">
      <alignment horizontal="center" vertical="center" wrapText="1"/>
    </xf>
    <xf numFmtId="10" fontId="44" fillId="10" borderId="14" xfId="5" applyNumberFormat="1" applyFont="1" applyFill="1" applyBorder="1" applyAlignment="1">
      <alignment horizontal="right" vertical="top"/>
    </xf>
    <xf numFmtId="0" fontId="21"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21" fillId="2" borderId="0" xfId="4" applyFont="1" applyFill="1" applyBorder="1" applyAlignment="1" applyProtection="1">
      <alignment horizontal="center"/>
      <protection locked="0"/>
    </xf>
    <xf numFmtId="0" fontId="21" fillId="0" borderId="0" xfId="4" applyFont="1" applyFill="1" applyBorder="1" applyAlignment="1" applyProtection="1">
      <protection locked="0"/>
    </xf>
    <xf numFmtId="0" fontId="41" fillId="0" borderId="0" xfId="5" applyFont="1" applyAlignment="1">
      <alignment horizontal="left" vertical="top" wrapText="1"/>
    </xf>
    <xf numFmtId="0" fontId="44" fillId="9" borderId="16" xfId="5" applyFont="1" applyFill="1" applyBorder="1" applyAlignment="1">
      <alignment horizontal="center" vertical="top" wrapText="1"/>
    </xf>
    <xf numFmtId="0" fontId="44" fillId="9" borderId="18" xfId="5" applyFont="1" applyFill="1" applyBorder="1" applyAlignment="1">
      <alignment horizontal="center" vertical="top" wrapText="1"/>
    </xf>
    <xf numFmtId="0" fontId="53" fillId="0" borderId="0" xfId="0" applyFont="1" applyAlignment="1">
      <alignment horizontal="left"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5" fillId="0" borderId="0" xfId="4" quotePrefix="1" applyFont="1" applyFill="1" applyBorder="1" applyAlignment="1">
      <alignment horizontal="center" vertical="center" wrapText="1"/>
    </xf>
    <xf numFmtId="0" fontId="25" fillId="0" borderId="19" xfId="4" quotePrefix="1" applyFont="1" applyFill="1" applyBorder="1" applyAlignment="1">
      <alignment horizontal="center" vertical="center" wrapText="1"/>
    </xf>
    <xf numFmtId="0" fontId="25" fillId="0" borderId="20" xfId="4" quotePrefix="1" applyFont="1" applyFill="1" applyBorder="1" applyAlignment="1">
      <alignment horizontal="center" vertical="center" wrapText="1"/>
    </xf>
    <xf numFmtId="0" fontId="25" fillId="0" borderId="19" xfId="4" quotePrefix="1" applyFont="1" applyFill="1" applyBorder="1" applyAlignment="1">
      <alignment horizontal="center"/>
    </xf>
    <xf numFmtId="0" fontId="25" fillId="0" borderId="20" xfId="4" quotePrefix="1" applyFont="1" applyFill="1" applyBorder="1" applyAlignment="1">
      <alignment horizontal="center"/>
    </xf>
    <xf numFmtId="0" fontId="25" fillId="0" borderId="21" xfId="4" quotePrefix="1" applyFont="1" applyFill="1" applyBorder="1" applyAlignment="1">
      <alignment horizontal="center" vertical="center" wrapText="1"/>
    </xf>
    <xf numFmtId="0" fontId="25" fillId="0" borderId="22" xfId="4" quotePrefix="1" applyFont="1" applyFill="1" applyBorder="1" applyAlignment="1">
      <alignment horizontal="center" vertical="center" wrapText="1"/>
    </xf>
  </cellXfs>
  <cellStyles count="8">
    <cellStyle name="Comma" xfId="1" builtinId="3"/>
    <cellStyle name="Currency" xfId="2" builtinId="4"/>
    <cellStyle name="Hyperlink" xfId="4" builtinId="8"/>
    <cellStyle name="Normal" xfId="0" builtinId="0"/>
    <cellStyle name="Normal_Annex 2D" xfId="6" xr:uid="{FDC4EAD4-2C89-48CF-AE18-A1630104C9B3}"/>
    <cellStyle name="Normal_Annex 2D_1" xfId="7" xr:uid="{E2F4783C-FF0E-45CC-95C5-8006F69076A5}"/>
    <cellStyle name="Normal_Sheet1" xfId="5" xr:uid="{A4A5B8BE-8FD3-4501-B3F0-1EAC29B7C8F4}"/>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2" name="Picture 1">
          <a:extLst>
            <a:ext uri="{FF2B5EF4-FFF2-40B4-BE49-F238E27FC236}">
              <a16:creationId xmlns:a16="http://schemas.microsoft.com/office/drawing/2014/main" id="{499637AA-97B5-4D41-A8B9-7C361BF3513B}"/>
            </a:ext>
          </a:extLst>
        </xdr:cNvPr>
        <xdr:cNvPicPr>
          <a:picLocks noChangeAspect="1"/>
        </xdr:cNvPicPr>
      </xdr:nvPicPr>
      <xdr:blipFill>
        <a:blip xmlns:r="http://schemas.openxmlformats.org/officeDocument/2006/relationships" r:embed="rId1"/>
        <a:stretch>
          <a:fillRect/>
        </a:stretch>
      </xdr:blipFill>
      <xdr:spPr>
        <a:xfrm>
          <a:off x="2072640" y="3368041"/>
          <a:ext cx="4488820" cy="14269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C679C-F26E-4B4C-974A-36A6538B66CD}">
  <sheetPr>
    <tabColor rgb="FFE36E00"/>
  </sheetPr>
  <dimension ref="A1:A174"/>
  <sheetViews>
    <sheetView zoomScale="75" zoomScaleNormal="75" workbookViewId="0"/>
  </sheetViews>
  <sheetFormatPr defaultColWidth="9" defaultRowHeight="14.4" x14ac:dyDescent="0.3"/>
  <cols>
    <col min="1" max="1" width="242"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52.2"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6</v>
      </c>
    </row>
    <row r="11" spans="1:1" ht="34.799999999999997" x14ac:dyDescent="0.3">
      <c r="A11" s="7" t="s">
        <v>7</v>
      </c>
    </row>
    <row r="12" spans="1:1" ht="17.399999999999999" x14ac:dyDescent="0.3">
      <c r="A12" s="7" t="s">
        <v>8</v>
      </c>
    </row>
    <row r="13" spans="1:1" ht="17.399999999999999" x14ac:dyDescent="0.3">
      <c r="A13" s="7" t="s">
        <v>9</v>
      </c>
    </row>
    <row r="14" spans="1:1" ht="34.799999999999997" x14ac:dyDescent="0.3">
      <c r="A14" s="7" t="s">
        <v>10</v>
      </c>
    </row>
    <row r="15" spans="1:1" ht="17.399999999999999" x14ac:dyDescent="0.3">
      <c r="A15" s="7"/>
    </row>
    <row r="16" spans="1:1" ht="18" x14ac:dyDescent="0.3">
      <c r="A16" s="5" t="s">
        <v>11</v>
      </c>
    </row>
    <row r="17" spans="1:1" ht="17.399999999999999" x14ac:dyDescent="0.3">
      <c r="A17" s="8" t="s">
        <v>12</v>
      </c>
    </row>
    <row r="18" spans="1:1" ht="34.799999999999997" x14ac:dyDescent="0.3">
      <c r="A18" s="9" t="s">
        <v>13</v>
      </c>
    </row>
    <row r="19" spans="1:1" ht="34.799999999999997" x14ac:dyDescent="0.3">
      <c r="A19" s="9" t="s">
        <v>14</v>
      </c>
    </row>
    <row r="20" spans="1:1" ht="52.2" x14ac:dyDescent="0.3">
      <c r="A20" s="9" t="s">
        <v>15</v>
      </c>
    </row>
    <row r="21" spans="1:1" ht="87" x14ac:dyDescent="0.3">
      <c r="A21" s="9" t="s">
        <v>16</v>
      </c>
    </row>
    <row r="22" spans="1:1" ht="52.2" x14ac:dyDescent="0.3">
      <c r="A22" s="9" t="s">
        <v>17</v>
      </c>
    </row>
    <row r="23" spans="1:1" ht="34.799999999999997" x14ac:dyDescent="0.3">
      <c r="A23" s="9" t="s">
        <v>18</v>
      </c>
    </row>
    <row r="24" spans="1:1" ht="17.399999999999999" x14ac:dyDescent="0.3">
      <c r="A24" s="9" t="s">
        <v>19</v>
      </c>
    </row>
    <row r="25" spans="1:1" ht="17.399999999999999" x14ac:dyDescent="0.3">
      <c r="A25" s="8" t="s">
        <v>20</v>
      </c>
    </row>
    <row r="26" spans="1:1" ht="52.2" x14ac:dyDescent="0.35">
      <c r="A26" s="10" t="s">
        <v>21</v>
      </c>
    </row>
    <row r="27" spans="1:1" ht="17.399999999999999" x14ac:dyDescent="0.35">
      <c r="A27" s="10" t="s">
        <v>22</v>
      </c>
    </row>
    <row r="28" spans="1:1" ht="17.399999999999999" x14ac:dyDescent="0.3">
      <c r="A28" s="8" t="s">
        <v>23</v>
      </c>
    </row>
    <row r="29" spans="1:1" ht="34.799999999999997" x14ac:dyDescent="0.3">
      <c r="A29" s="9" t="s">
        <v>24</v>
      </c>
    </row>
    <row r="30" spans="1:1" ht="34.799999999999997" x14ac:dyDescent="0.3">
      <c r="A30" s="9" t="s">
        <v>25</v>
      </c>
    </row>
    <row r="31" spans="1:1" ht="34.799999999999997" x14ac:dyDescent="0.3">
      <c r="A31" s="9" t="s">
        <v>26</v>
      </c>
    </row>
    <row r="32" spans="1:1" ht="34.799999999999997" x14ac:dyDescent="0.3">
      <c r="A32" s="9" t="s">
        <v>27</v>
      </c>
    </row>
    <row r="33" spans="1:1" ht="17.399999999999999" x14ac:dyDescent="0.3">
      <c r="A33" s="9"/>
    </row>
    <row r="34" spans="1:1" ht="18" x14ac:dyDescent="0.3">
      <c r="A34" s="5" t="s">
        <v>28</v>
      </c>
    </row>
    <row r="35" spans="1:1" ht="17.399999999999999" x14ac:dyDescent="0.3">
      <c r="A35" s="8" t="s">
        <v>29</v>
      </c>
    </row>
    <row r="36" spans="1:1" ht="34.799999999999997" x14ac:dyDescent="0.3">
      <c r="A36" s="9" t="s">
        <v>30</v>
      </c>
    </row>
    <row r="37" spans="1:1" ht="34.799999999999997" x14ac:dyDescent="0.3">
      <c r="A37" s="9" t="s">
        <v>31</v>
      </c>
    </row>
    <row r="38" spans="1:1" ht="34.799999999999997" x14ac:dyDescent="0.3">
      <c r="A38" s="9" t="s">
        <v>32</v>
      </c>
    </row>
    <row r="39" spans="1:1" ht="17.399999999999999" x14ac:dyDescent="0.3">
      <c r="A39" s="9" t="s">
        <v>33</v>
      </c>
    </row>
    <row r="40" spans="1:1" ht="34.799999999999997" x14ac:dyDescent="0.3">
      <c r="A40" s="9" t="s">
        <v>34</v>
      </c>
    </row>
    <row r="41" spans="1:1" ht="17.399999999999999" x14ac:dyDescent="0.3">
      <c r="A41" s="8" t="s">
        <v>35</v>
      </c>
    </row>
    <row r="42" spans="1:1" ht="17.399999999999999" x14ac:dyDescent="0.3">
      <c r="A42" s="9" t="s">
        <v>36</v>
      </c>
    </row>
    <row r="43" spans="1:1" ht="17.399999999999999" x14ac:dyDescent="0.35">
      <c r="A43" s="10" t="s">
        <v>37</v>
      </c>
    </row>
    <row r="44" spans="1:1" ht="17.399999999999999" x14ac:dyDescent="0.3">
      <c r="A44" s="8" t="s">
        <v>38</v>
      </c>
    </row>
    <row r="45" spans="1:1" ht="34.799999999999997" x14ac:dyDescent="0.35">
      <c r="A45" s="10" t="s">
        <v>39</v>
      </c>
    </row>
    <row r="46" spans="1:1" ht="34.799999999999997" x14ac:dyDescent="0.3">
      <c r="A46" s="9" t="s">
        <v>40</v>
      </c>
    </row>
    <row r="47" spans="1:1" ht="52.2" x14ac:dyDescent="0.3">
      <c r="A47" s="9" t="s">
        <v>41</v>
      </c>
    </row>
    <row r="48" spans="1:1" ht="17.399999999999999" x14ac:dyDescent="0.3">
      <c r="A48" s="9" t="s">
        <v>42</v>
      </c>
    </row>
    <row r="49" spans="1:1" ht="17.399999999999999" x14ac:dyDescent="0.35">
      <c r="A49" s="10" t="s">
        <v>43</v>
      </c>
    </row>
    <row r="50" spans="1:1" ht="17.399999999999999" x14ac:dyDescent="0.3">
      <c r="A50" s="8" t="s">
        <v>44</v>
      </c>
    </row>
    <row r="51" spans="1:1" ht="34.799999999999997" x14ac:dyDescent="0.35">
      <c r="A51" s="10" t="s">
        <v>45</v>
      </c>
    </row>
    <row r="52" spans="1:1" ht="17.399999999999999" x14ac:dyDescent="0.3">
      <c r="A52" s="9" t="s">
        <v>46</v>
      </c>
    </row>
    <row r="53" spans="1:1" ht="34.799999999999997" x14ac:dyDescent="0.35">
      <c r="A53" s="10" t="s">
        <v>47</v>
      </c>
    </row>
    <row r="54" spans="1:1" ht="17.399999999999999" x14ac:dyDescent="0.3">
      <c r="A54" s="8" t="s">
        <v>48</v>
      </c>
    </row>
    <row r="55" spans="1:1" ht="17.399999999999999" x14ac:dyDescent="0.35">
      <c r="A55" s="10" t="s">
        <v>49</v>
      </c>
    </row>
    <row r="56" spans="1:1" ht="34.799999999999997" x14ac:dyDescent="0.3">
      <c r="A56" s="9" t="s">
        <v>50</v>
      </c>
    </row>
    <row r="57" spans="1:1" ht="17.399999999999999" x14ac:dyDescent="0.3">
      <c r="A57" s="9" t="s">
        <v>51</v>
      </c>
    </row>
    <row r="58" spans="1:1" ht="17.399999999999999" x14ac:dyDescent="0.3">
      <c r="A58" s="9" t="s">
        <v>52</v>
      </c>
    </row>
    <row r="59" spans="1:1" ht="17.399999999999999" x14ac:dyDescent="0.3">
      <c r="A59" s="8" t="s">
        <v>53</v>
      </c>
    </row>
    <row r="60" spans="1:1" ht="34.799999999999997" x14ac:dyDescent="0.3">
      <c r="A60" s="9" t="s">
        <v>54</v>
      </c>
    </row>
    <row r="61" spans="1:1" ht="17.399999999999999" x14ac:dyDescent="0.3">
      <c r="A61" s="11"/>
    </row>
    <row r="62" spans="1:1" ht="18" x14ac:dyDescent="0.3">
      <c r="A62" s="5" t="s">
        <v>55</v>
      </c>
    </row>
    <row r="63" spans="1:1" ht="17.399999999999999" x14ac:dyDescent="0.3">
      <c r="A63" s="8" t="s">
        <v>56</v>
      </c>
    </row>
    <row r="64" spans="1:1" ht="34.799999999999997" x14ac:dyDescent="0.3">
      <c r="A64" s="9" t="s">
        <v>57</v>
      </c>
    </row>
    <row r="65" spans="1:1" ht="17.399999999999999" x14ac:dyDescent="0.3">
      <c r="A65" s="9" t="s">
        <v>58</v>
      </c>
    </row>
    <row r="66" spans="1:1" ht="34.799999999999997" x14ac:dyDescent="0.3">
      <c r="A66" s="7" t="s">
        <v>59</v>
      </c>
    </row>
    <row r="67" spans="1:1" ht="34.799999999999997" x14ac:dyDescent="0.3">
      <c r="A67" s="7" t="s">
        <v>60</v>
      </c>
    </row>
    <row r="68" spans="1:1" ht="34.799999999999997" x14ac:dyDescent="0.3">
      <c r="A68" s="7" t="s">
        <v>61</v>
      </c>
    </row>
    <row r="69" spans="1:1" ht="17.399999999999999" x14ac:dyDescent="0.3">
      <c r="A69" s="12" t="s">
        <v>62</v>
      </c>
    </row>
    <row r="70" spans="1:1" ht="52.2" x14ac:dyDescent="0.3">
      <c r="A70" s="7" t="s">
        <v>63</v>
      </c>
    </row>
    <row r="71" spans="1:1" ht="17.399999999999999" x14ac:dyDescent="0.3">
      <c r="A71" s="7" t="s">
        <v>64</v>
      </c>
    </row>
    <row r="72" spans="1:1" ht="17.399999999999999" x14ac:dyDescent="0.3">
      <c r="A72" s="12" t="s">
        <v>65</v>
      </c>
    </row>
    <row r="73" spans="1:1" ht="17.399999999999999" x14ac:dyDescent="0.3">
      <c r="A73" s="7" t="s">
        <v>66</v>
      </c>
    </row>
    <row r="74" spans="1:1" ht="17.399999999999999" x14ac:dyDescent="0.3">
      <c r="A74" s="12" t="s">
        <v>67</v>
      </c>
    </row>
    <row r="75" spans="1:1" ht="34.799999999999997" x14ac:dyDescent="0.3">
      <c r="A75" s="7" t="s">
        <v>68</v>
      </c>
    </row>
    <row r="76" spans="1:1" ht="17.399999999999999" x14ac:dyDescent="0.3">
      <c r="A76" s="7" t="s">
        <v>69</v>
      </c>
    </row>
    <row r="77" spans="1:1" ht="52.2" x14ac:dyDescent="0.3">
      <c r="A77" s="7" t="s">
        <v>70</v>
      </c>
    </row>
    <row r="78" spans="1:1" ht="17.399999999999999" x14ac:dyDescent="0.3">
      <c r="A78" s="12" t="s">
        <v>71</v>
      </c>
    </row>
    <row r="79" spans="1:1" ht="17.399999999999999" x14ac:dyDescent="0.35">
      <c r="A79" s="6" t="s">
        <v>72</v>
      </c>
    </row>
    <row r="80" spans="1:1" ht="17.399999999999999" x14ac:dyDescent="0.3">
      <c r="A80" s="12" t="s">
        <v>73</v>
      </c>
    </row>
    <row r="81" spans="1:1" ht="34.799999999999997" x14ac:dyDescent="0.3">
      <c r="A81" s="7" t="s">
        <v>74</v>
      </c>
    </row>
    <row r="82" spans="1:1" ht="34.799999999999997" x14ac:dyDescent="0.3">
      <c r="A82" s="7" t="s">
        <v>75</v>
      </c>
    </row>
    <row r="83" spans="1:1" ht="34.799999999999997" x14ac:dyDescent="0.3">
      <c r="A83" s="7" t="s">
        <v>76</v>
      </c>
    </row>
    <row r="84" spans="1:1" ht="34.799999999999997" x14ac:dyDescent="0.3">
      <c r="A84" s="7" t="s">
        <v>77</v>
      </c>
    </row>
    <row r="85" spans="1:1" ht="34.799999999999997" x14ac:dyDescent="0.3">
      <c r="A85" s="7" t="s">
        <v>78</v>
      </c>
    </row>
    <row r="86" spans="1:1" ht="17.399999999999999" x14ac:dyDescent="0.3">
      <c r="A86" s="12" t="s">
        <v>79</v>
      </c>
    </row>
    <row r="87" spans="1:1" ht="17.399999999999999" x14ac:dyDescent="0.3">
      <c r="A87" s="7" t="s">
        <v>80</v>
      </c>
    </row>
    <row r="88" spans="1:1" ht="34.799999999999997" x14ac:dyDescent="0.3">
      <c r="A88" s="7" t="s">
        <v>81</v>
      </c>
    </row>
    <row r="89" spans="1:1" ht="17.399999999999999" x14ac:dyDescent="0.3">
      <c r="A89" s="12" t="s">
        <v>82</v>
      </c>
    </row>
    <row r="90" spans="1:1" ht="34.799999999999997" x14ac:dyDescent="0.3">
      <c r="A90" s="7" t="s">
        <v>83</v>
      </c>
    </row>
    <row r="91" spans="1:1" ht="17.399999999999999" x14ac:dyDescent="0.3">
      <c r="A91" s="12" t="s">
        <v>84</v>
      </c>
    </row>
    <row r="92" spans="1:1" ht="17.399999999999999" x14ac:dyDescent="0.35">
      <c r="A92" s="6" t="s">
        <v>85</v>
      </c>
    </row>
    <row r="93" spans="1:1" ht="17.399999999999999" x14ac:dyDescent="0.3">
      <c r="A93" s="7" t="s">
        <v>86</v>
      </c>
    </row>
    <row r="94" spans="1:1" ht="17.399999999999999" x14ac:dyDescent="0.3">
      <c r="A94" s="7"/>
    </row>
    <row r="95" spans="1:1" ht="18" x14ac:dyDescent="0.3">
      <c r="A95" s="5" t="s">
        <v>87</v>
      </c>
    </row>
    <row r="96" spans="1:1" ht="34.799999999999997" x14ac:dyDescent="0.35">
      <c r="A96" s="6" t="s">
        <v>88</v>
      </c>
    </row>
    <row r="97" spans="1:1" ht="17.399999999999999" x14ac:dyDescent="0.35">
      <c r="A97" s="6" t="s">
        <v>89</v>
      </c>
    </row>
    <row r="98" spans="1:1" ht="17.399999999999999" x14ac:dyDescent="0.3">
      <c r="A98" s="12" t="s">
        <v>90</v>
      </c>
    </row>
    <row r="99" spans="1:1" ht="17.399999999999999" x14ac:dyDescent="0.3">
      <c r="A99" s="4" t="s">
        <v>91</v>
      </c>
    </row>
    <row r="100" spans="1:1" ht="17.399999999999999" x14ac:dyDescent="0.3">
      <c r="A100" s="7" t="s">
        <v>92</v>
      </c>
    </row>
    <row r="101" spans="1:1" ht="17.399999999999999" x14ac:dyDescent="0.3">
      <c r="A101" s="7" t="s">
        <v>93</v>
      </c>
    </row>
    <row r="102" spans="1:1" ht="17.399999999999999" x14ac:dyDescent="0.3">
      <c r="A102" s="7" t="s">
        <v>94</v>
      </c>
    </row>
    <row r="103" spans="1:1" ht="17.399999999999999" x14ac:dyDescent="0.3">
      <c r="A103" s="7" t="s">
        <v>95</v>
      </c>
    </row>
    <row r="104" spans="1:1" ht="34.799999999999997" x14ac:dyDescent="0.3">
      <c r="A104" s="7" t="s">
        <v>96</v>
      </c>
    </row>
    <row r="105" spans="1:1" ht="17.399999999999999" x14ac:dyDescent="0.3">
      <c r="A105" s="4" t="s">
        <v>97</v>
      </c>
    </row>
    <row r="106" spans="1:1" ht="17.399999999999999" x14ac:dyDescent="0.3">
      <c r="A106" s="7" t="s">
        <v>98</v>
      </c>
    </row>
    <row r="107" spans="1:1" ht="17.399999999999999" x14ac:dyDescent="0.3">
      <c r="A107" s="7" t="s">
        <v>99</v>
      </c>
    </row>
    <row r="108" spans="1:1" ht="17.399999999999999" x14ac:dyDescent="0.3">
      <c r="A108" s="7" t="s">
        <v>100</v>
      </c>
    </row>
    <row r="109" spans="1:1" ht="17.399999999999999" x14ac:dyDescent="0.3">
      <c r="A109" s="7" t="s">
        <v>101</v>
      </c>
    </row>
    <row r="110" spans="1:1" ht="17.399999999999999" x14ac:dyDescent="0.3">
      <c r="A110" s="7" t="s">
        <v>102</v>
      </c>
    </row>
    <row r="111" spans="1:1" ht="17.399999999999999" x14ac:dyDescent="0.3">
      <c r="A111" s="7" t="s">
        <v>103</v>
      </c>
    </row>
    <row r="112" spans="1:1" ht="17.399999999999999" x14ac:dyDescent="0.3">
      <c r="A112" s="12" t="s">
        <v>104</v>
      </c>
    </row>
    <row r="113" spans="1:1" ht="17.399999999999999" x14ac:dyDescent="0.3">
      <c r="A113" s="7" t="s">
        <v>105</v>
      </c>
    </row>
    <row r="114" spans="1:1" ht="17.399999999999999" x14ac:dyDescent="0.3">
      <c r="A114" s="4" t="s">
        <v>106</v>
      </c>
    </row>
    <row r="115" spans="1:1" ht="17.399999999999999" x14ac:dyDescent="0.3">
      <c r="A115" s="7" t="s">
        <v>107</v>
      </c>
    </row>
    <row r="116" spans="1:1" ht="17.399999999999999" x14ac:dyDescent="0.3">
      <c r="A116" s="7" t="s">
        <v>108</v>
      </c>
    </row>
    <row r="117" spans="1:1" ht="17.399999999999999" x14ac:dyDescent="0.3">
      <c r="A117" s="4" t="s">
        <v>109</v>
      </c>
    </row>
    <row r="118" spans="1:1" ht="17.399999999999999" x14ac:dyDescent="0.3">
      <c r="A118" s="7" t="s">
        <v>110</v>
      </c>
    </row>
    <row r="119" spans="1:1" ht="17.399999999999999" x14ac:dyDescent="0.3">
      <c r="A119" s="7" t="s">
        <v>111</v>
      </c>
    </row>
    <row r="120" spans="1:1" ht="17.399999999999999" x14ac:dyDescent="0.3">
      <c r="A120" s="7" t="s">
        <v>112</v>
      </c>
    </row>
    <row r="121" spans="1:1" ht="17.399999999999999" x14ac:dyDescent="0.3">
      <c r="A121" s="12" t="s">
        <v>113</v>
      </c>
    </row>
    <row r="122" spans="1:1" ht="17.399999999999999" x14ac:dyDescent="0.3">
      <c r="A122" s="4" t="s">
        <v>114</v>
      </c>
    </row>
    <row r="123" spans="1:1" ht="17.399999999999999" x14ac:dyDescent="0.3">
      <c r="A123" s="4" t="s">
        <v>115</v>
      </c>
    </row>
    <row r="124" spans="1:1" ht="17.399999999999999" x14ac:dyDescent="0.3">
      <c r="A124" s="7" t="s">
        <v>116</v>
      </c>
    </row>
    <row r="125" spans="1:1" ht="17.399999999999999" x14ac:dyDescent="0.3">
      <c r="A125" s="7" t="s">
        <v>117</v>
      </c>
    </row>
    <row r="126" spans="1:1" ht="17.399999999999999" x14ac:dyDescent="0.3">
      <c r="A126" s="7" t="s">
        <v>118</v>
      </c>
    </row>
    <row r="127" spans="1:1" ht="17.399999999999999" x14ac:dyDescent="0.3">
      <c r="A127" s="7" t="s">
        <v>119</v>
      </c>
    </row>
    <row r="128" spans="1:1" ht="17.399999999999999" x14ac:dyDescent="0.3">
      <c r="A128" s="7" t="s">
        <v>120</v>
      </c>
    </row>
    <row r="129" spans="1:1" ht="17.399999999999999" x14ac:dyDescent="0.3">
      <c r="A129" s="12" t="s">
        <v>121</v>
      </c>
    </row>
    <row r="130" spans="1:1" ht="34.799999999999997" x14ac:dyDescent="0.3">
      <c r="A130" s="7" t="s">
        <v>122</v>
      </c>
    </row>
    <row r="131" spans="1:1" ht="69.599999999999994" x14ac:dyDescent="0.3">
      <c r="A131" s="7" t="s">
        <v>123</v>
      </c>
    </row>
    <row r="132" spans="1:1" ht="34.799999999999997" x14ac:dyDescent="0.3">
      <c r="A132" s="7" t="s">
        <v>124</v>
      </c>
    </row>
    <row r="133" spans="1:1" ht="17.399999999999999" x14ac:dyDescent="0.3">
      <c r="A133" s="12" t="s">
        <v>125</v>
      </c>
    </row>
    <row r="134" spans="1:1" ht="34.799999999999997" x14ac:dyDescent="0.3">
      <c r="A134" s="4" t="s">
        <v>126</v>
      </c>
    </row>
    <row r="135" spans="1:1" ht="17.399999999999999" x14ac:dyDescent="0.3">
      <c r="A135" s="4"/>
    </row>
    <row r="136" spans="1:1" ht="18" x14ac:dyDescent="0.3">
      <c r="A136" s="5" t="s">
        <v>127</v>
      </c>
    </row>
    <row r="137" spans="1:1" ht="17.399999999999999" x14ac:dyDescent="0.3">
      <c r="A137" s="7" t="s">
        <v>128</v>
      </c>
    </row>
    <row r="138" spans="1:1" ht="34.799999999999997" x14ac:dyDescent="0.3">
      <c r="A138" s="9" t="s">
        <v>129</v>
      </c>
    </row>
    <row r="139" spans="1:1" ht="34.799999999999997" x14ac:dyDescent="0.3">
      <c r="A139" s="9" t="s">
        <v>130</v>
      </c>
    </row>
    <row r="140" spans="1:1" ht="17.399999999999999" x14ac:dyDescent="0.3">
      <c r="A140" s="8" t="s">
        <v>131</v>
      </c>
    </row>
    <row r="141" spans="1:1" ht="17.399999999999999" x14ac:dyDescent="0.3">
      <c r="A141" s="13" t="s">
        <v>132</v>
      </c>
    </row>
    <row r="142" spans="1:1" ht="34.799999999999997" x14ac:dyDescent="0.35">
      <c r="A142" s="10" t="s">
        <v>133</v>
      </c>
    </row>
    <row r="143" spans="1:1" ht="17.399999999999999" x14ac:dyDescent="0.3">
      <c r="A143" s="9" t="s">
        <v>134</v>
      </c>
    </row>
    <row r="144" spans="1:1" ht="17.399999999999999" x14ac:dyDescent="0.3">
      <c r="A144" s="9" t="s">
        <v>135</v>
      </c>
    </row>
    <row r="145" spans="1:1" ht="17.399999999999999" x14ac:dyDescent="0.3">
      <c r="A145" s="13" t="s">
        <v>136</v>
      </c>
    </row>
    <row r="146" spans="1:1" ht="17.399999999999999" x14ac:dyDescent="0.3">
      <c r="A146" s="8" t="s">
        <v>137</v>
      </c>
    </row>
    <row r="147" spans="1:1" ht="17.399999999999999" x14ac:dyDescent="0.3">
      <c r="A147" s="13" t="s">
        <v>138</v>
      </c>
    </row>
    <row r="148" spans="1:1" ht="17.399999999999999" x14ac:dyDescent="0.3">
      <c r="A148" s="9" t="s">
        <v>139</v>
      </c>
    </row>
    <row r="149" spans="1:1" ht="17.399999999999999" x14ac:dyDescent="0.3">
      <c r="A149" s="9" t="s">
        <v>140</v>
      </c>
    </row>
    <row r="150" spans="1:1" ht="17.399999999999999" x14ac:dyDescent="0.3">
      <c r="A150" s="9" t="s">
        <v>141</v>
      </c>
    </row>
    <row r="151" spans="1:1" ht="34.799999999999997" x14ac:dyDescent="0.3">
      <c r="A151" s="13" t="s">
        <v>142</v>
      </c>
    </row>
    <row r="152" spans="1:1" ht="17.399999999999999" x14ac:dyDescent="0.3">
      <c r="A152" s="8" t="s">
        <v>143</v>
      </c>
    </row>
    <row r="153" spans="1:1" ht="17.399999999999999" x14ac:dyDescent="0.3">
      <c r="A153" s="9" t="s">
        <v>144</v>
      </c>
    </row>
    <row r="154" spans="1:1" ht="17.399999999999999" x14ac:dyDescent="0.3">
      <c r="A154" s="9" t="s">
        <v>145</v>
      </c>
    </row>
    <row r="155" spans="1:1" ht="17.399999999999999" x14ac:dyDescent="0.3">
      <c r="A155" s="9" t="s">
        <v>146</v>
      </c>
    </row>
    <row r="156" spans="1:1" ht="17.399999999999999" x14ac:dyDescent="0.3">
      <c r="A156" s="9" t="s">
        <v>147</v>
      </c>
    </row>
    <row r="157" spans="1:1" ht="34.799999999999997" x14ac:dyDescent="0.3">
      <c r="A157" s="9" t="s">
        <v>148</v>
      </c>
    </row>
    <row r="158" spans="1:1" ht="34.799999999999997" x14ac:dyDescent="0.3">
      <c r="A158" s="9" t="s">
        <v>149</v>
      </c>
    </row>
    <row r="159" spans="1:1" ht="17.399999999999999" x14ac:dyDescent="0.3">
      <c r="A159" s="8" t="s">
        <v>150</v>
      </c>
    </row>
    <row r="160" spans="1:1" ht="34.799999999999997" x14ac:dyDescent="0.3">
      <c r="A160" s="9" t="s">
        <v>151</v>
      </c>
    </row>
    <row r="161" spans="1:1" ht="34.799999999999997" x14ac:dyDescent="0.3">
      <c r="A161" s="9" t="s">
        <v>152</v>
      </c>
    </row>
    <row r="162" spans="1:1" ht="17.399999999999999" x14ac:dyDescent="0.3">
      <c r="A162" s="9" t="s">
        <v>153</v>
      </c>
    </row>
    <row r="163" spans="1:1" ht="17.399999999999999" x14ac:dyDescent="0.3">
      <c r="A163" s="8" t="s">
        <v>154</v>
      </c>
    </row>
    <row r="164" spans="1:1" ht="34.799999999999997" x14ac:dyDescent="0.35">
      <c r="A164" s="10" t="s">
        <v>155</v>
      </c>
    </row>
    <row r="165" spans="1:1" ht="34.799999999999997" x14ac:dyDescent="0.3">
      <c r="A165" s="9" t="s">
        <v>156</v>
      </c>
    </row>
    <row r="166" spans="1:1" ht="17.399999999999999" x14ac:dyDescent="0.3">
      <c r="A166" s="8" t="s">
        <v>157</v>
      </c>
    </row>
    <row r="167" spans="1:1" ht="17.399999999999999" x14ac:dyDescent="0.3">
      <c r="A167" s="9" t="s">
        <v>158</v>
      </c>
    </row>
    <row r="168" spans="1:1" ht="17.399999999999999" x14ac:dyDescent="0.3">
      <c r="A168" s="8" t="s">
        <v>159</v>
      </c>
    </row>
    <row r="169" spans="1:1" ht="17.399999999999999" x14ac:dyDescent="0.35">
      <c r="A169" s="10" t="s">
        <v>160</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EFC02-EC29-4C12-BAF5-B06F97E790A0}">
  <sheetPr>
    <tabColor rgb="FF847A75"/>
  </sheetPr>
  <dimension ref="B1:J43"/>
  <sheetViews>
    <sheetView tabSelected="1" zoomScale="75" zoomScaleNormal="75" workbookViewId="0">
      <selection activeCell="B4" sqref="B4"/>
    </sheetView>
  </sheetViews>
  <sheetFormatPr defaultColWidth="8.88671875" defaultRowHeight="14.4" x14ac:dyDescent="0.3"/>
  <cols>
    <col min="1" max="1" width="8.88671875" style="2"/>
    <col min="2" max="10" width="12.3320312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333" t="s">
        <v>162</v>
      </c>
      <c r="E6" s="333"/>
      <c r="F6" s="333"/>
      <c r="G6" s="333"/>
      <c r="H6" s="333"/>
      <c r="I6" s="18"/>
      <c r="J6" s="19"/>
    </row>
    <row r="7" spans="2:10" ht="25.8" x14ac:dyDescent="0.3">
      <c r="B7" s="17"/>
      <c r="C7" s="18"/>
      <c r="D7" s="18"/>
      <c r="E7" s="18"/>
      <c r="F7" s="23" t="s">
        <v>163</v>
      </c>
      <c r="G7" s="18"/>
      <c r="H7" s="18"/>
      <c r="I7" s="18"/>
      <c r="J7" s="19"/>
    </row>
    <row r="8" spans="2:10" ht="25.8" x14ac:dyDescent="0.3">
      <c r="B8" s="17"/>
      <c r="C8" s="18"/>
      <c r="D8" s="18"/>
      <c r="E8" s="18"/>
      <c r="F8" s="23" t="s">
        <v>164</v>
      </c>
      <c r="G8" s="18"/>
      <c r="H8" s="18"/>
      <c r="I8" s="18"/>
      <c r="J8" s="19"/>
    </row>
    <row r="9" spans="2:10" ht="21" x14ac:dyDescent="0.3">
      <c r="B9" s="17"/>
      <c r="C9" s="18"/>
      <c r="D9" s="18"/>
      <c r="E9" s="18"/>
      <c r="F9" s="24" t="s">
        <v>165</v>
      </c>
      <c r="G9" s="18"/>
      <c r="H9" s="18"/>
      <c r="I9" s="18"/>
      <c r="J9" s="19"/>
    </row>
    <row r="10" spans="2:10" ht="21" x14ac:dyDescent="0.3">
      <c r="B10" s="17"/>
      <c r="C10" s="18"/>
      <c r="D10" s="18"/>
      <c r="E10" s="18"/>
      <c r="F10" s="24" t="s">
        <v>166</v>
      </c>
      <c r="G10" s="18"/>
      <c r="H10" s="18"/>
      <c r="I10" s="18"/>
      <c r="J10" s="19"/>
    </row>
    <row r="11" spans="2:10" ht="21" x14ac:dyDescent="0.3">
      <c r="B11" s="17"/>
      <c r="C11" s="18"/>
      <c r="D11" s="18"/>
      <c r="E11" s="18"/>
      <c r="F11" s="25"/>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6" t="s">
        <v>167</v>
      </c>
      <c r="G22" s="18"/>
      <c r="H22" s="18"/>
      <c r="I22" s="18"/>
      <c r="J22" s="19"/>
    </row>
    <row r="23" spans="2:10" x14ac:dyDescent="0.3">
      <c r="B23" s="17"/>
      <c r="C23" s="18"/>
      <c r="D23" s="18"/>
      <c r="E23" s="18"/>
      <c r="F23" s="27"/>
      <c r="G23" s="18"/>
      <c r="H23" s="18"/>
      <c r="I23" s="18"/>
      <c r="J23" s="19"/>
    </row>
    <row r="24" spans="2:10" s="32" customFormat="1" x14ac:dyDescent="0.3">
      <c r="B24" s="28"/>
      <c r="C24" s="29"/>
      <c r="D24" s="334" t="s">
        <v>168</v>
      </c>
      <c r="E24" s="335" t="s">
        <v>169</v>
      </c>
      <c r="F24" s="335"/>
      <c r="G24" s="335"/>
      <c r="H24" s="335"/>
      <c r="I24" s="29"/>
      <c r="J24" s="31"/>
    </row>
    <row r="25" spans="2:10" s="32" customFormat="1" x14ac:dyDescent="0.3">
      <c r="B25" s="28"/>
      <c r="C25" s="29"/>
      <c r="D25" s="29"/>
      <c r="H25" s="29"/>
      <c r="I25" s="29"/>
      <c r="J25" s="31"/>
    </row>
    <row r="26" spans="2:10" s="32" customFormat="1" x14ac:dyDescent="0.3">
      <c r="B26" s="28"/>
      <c r="C26" s="29"/>
      <c r="D26" s="334" t="s">
        <v>170</v>
      </c>
      <c r="E26" s="335"/>
      <c r="F26" s="335"/>
      <c r="G26" s="335"/>
      <c r="H26" s="335"/>
      <c r="I26" s="29"/>
      <c r="J26" s="31"/>
    </row>
    <row r="27" spans="2:10" s="32" customFormat="1" x14ac:dyDescent="0.3">
      <c r="B27" s="28"/>
      <c r="C27" s="29"/>
      <c r="D27" s="30"/>
      <c r="E27" s="30"/>
      <c r="F27" s="30"/>
      <c r="G27" s="30"/>
      <c r="H27" s="30"/>
      <c r="I27" s="29"/>
      <c r="J27" s="31"/>
    </row>
    <row r="28" spans="2:10" s="32" customFormat="1" x14ac:dyDescent="0.3">
      <c r="B28" s="28"/>
      <c r="C28" s="29"/>
      <c r="D28" s="334" t="s">
        <v>171</v>
      </c>
      <c r="E28" s="335" t="s">
        <v>169</v>
      </c>
      <c r="F28" s="335"/>
      <c r="G28" s="335"/>
      <c r="H28" s="335"/>
      <c r="I28" s="29"/>
      <c r="J28" s="31"/>
    </row>
    <row r="29" spans="2:10" s="32" customFormat="1" x14ac:dyDescent="0.3">
      <c r="B29" s="28"/>
      <c r="C29" s="29"/>
      <c r="D29" s="30"/>
      <c r="E29" s="30"/>
      <c r="F29" s="30"/>
      <c r="G29" s="30"/>
      <c r="H29" s="30"/>
      <c r="I29" s="29"/>
      <c r="J29" s="31"/>
    </row>
    <row r="30" spans="2:10" s="32" customFormat="1" x14ac:dyDescent="0.3">
      <c r="B30" s="28"/>
      <c r="C30" s="29"/>
      <c r="D30" s="334" t="s">
        <v>172</v>
      </c>
      <c r="E30" s="335" t="s">
        <v>169</v>
      </c>
      <c r="F30" s="335"/>
      <c r="G30" s="335"/>
      <c r="H30" s="335"/>
      <c r="I30" s="29"/>
      <c r="J30" s="31"/>
    </row>
    <row r="31" spans="2:10" s="32" customFormat="1" x14ac:dyDescent="0.3">
      <c r="B31" s="28"/>
      <c r="C31" s="29"/>
      <c r="D31" s="30"/>
      <c r="E31" s="30"/>
      <c r="F31" s="30"/>
      <c r="G31" s="30"/>
      <c r="H31" s="30"/>
      <c r="I31" s="29"/>
      <c r="J31" s="31"/>
    </row>
    <row r="32" spans="2:10" s="32" customFormat="1" x14ac:dyDescent="0.3">
      <c r="B32" s="28"/>
      <c r="C32" s="29"/>
      <c r="D32" s="331" t="s">
        <v>173</v>
      </c>
      <c r="E32" s="332"/>
      <c r="F32" s="332"/>
      <c r="G32" s="332"/>
      <c r="H32" s="332"/>
      <c r="I32" s="29"/>
      <c r="J32" s="31"/>
    </row>
    <row r="33" spans="2:10" s="32" customFormat="1" x14ac:dyDescent="0.3">
      <c r="B33" s="28"/>
      <c r="C33" s="29"/>
      <c r="I33" s="29"/>
      <c r="J33" s="31"/>
    </row>
    <row r="34" spans="2:10" s="32" customFormat="1" x14ac:dyDescent="0.3">
      <c r="B34" s="28"/>
      <c r="C34" s="29"/>
      <c r="D34" s="331" t="s">
        <v>174</v>
      </c>
      <c r="E34" s="332"/>
      <c r="F34" s="332"/>
      <c r="G34" s="332"/>
      <c r="H34" s="332"/>
      <c r="I34" s="29"/>
      <c r="J34" s="31"/>
    </row>
    <row r="35" spans="2:10" s="32" customFormat="1" x14ac:dyDescent="0.3">
      <c r="B35" s="28"/>
      <c r="C35" s="29"/>
      <c r="D35" s="29"/>
      <c r="E35" s="29"/>
      <c r="F35" s="29"/>
      <c r="G35" s="29"/>
      <c r="H35" s="29"/>
      <c r="I35" s="29"/>
      <c r="J35" s="31"/>
    </row>
    <row r="36" spans="2:10" s="32" customFormat="1" x14ac:dyDescent="0.3">
      <c r="B36" s="28"/>
      <c r="C36" s="29"/>
      <c r="D36" s="331" t="s">
        <v>175</v>
      </c>
      <c r="E36" s="332" t="s">
        <v>169</v>
      </c>
      <c r="F36" s="332"/>
      <c r="G36" s="332"/>
      <c r="H36" s="332"/>
      <c r="I36" s="29"/>
      <c r="J36" s="31"/>
    </row>
    <row r="37" spans="2:10" s="32" customFormat="1" x14ac:dyDescent="0.3">
      <c r="B37" s="28"/>
      <c r="C37" s="29"/>
      <c r="D37" s="29"/>
      <c r="E37" s="29"/>
      <c r="F37" s="33"/>
      <c r="G37" s="29"/>
      <c r="H37" s="29"/>
      <c r="I37" s="29"/>
      <c r="J37" s="31"/>
    </row>
    <row r="38" spans="2:10" s="32" customFormat="1" x14ac:dyDescent="0.3">
      <c r="B38" s="28"/>
      <c r="C38" s="29"/>
      <c r="I38" s="29"/>
      <c r="J38" s="31"/>
    </row>
    <row r="39" spans="2:10" s="32" customFormat="1" x14ac:dyDescent="0.3">
      <c r="B39" s="28"/>
      <c r="C39" s="29"/>
      <c r="I39" s="29"/>
      <c r="J39" s="31"/>
    </row>
    <row r="40" spans="2:10" s="32" customFormat="1" x14ac:dyDescent="0.3">
      <c r="B40" s="28"/>
      <c r="C40" s="29"/>
      <c r="I40" s="29"/>
      <c r="J40" s="31"/>
    </row>
    <row r="41" spans="2:10" x14ac:dyDescent="0.3">
      <c r="B41" s="17"/>
      <c r="I41" s="18"/>
      <c r="J41" s="19"/>
    </row>
    <row r="42" spans="2:10" x14ac:dyDescent="0.3">
      <c r="B42" s="17"/>
      <c r="I42" s="18"/>
      <c r="J42" s="19"/>
    </row>
    <row r="43" spans="2:10" ht="15" thickBot="1" x14ac:dyDescent="0.35">
      <c r="B43" s="34"/>
      <c r="C43" s="35"/>
      <c r="D43" s="35"/>
      <c r="E43" s="35"/>
      <c r="F43" s="35"/>
      <c r="G43" s="35"/>
      <c r="H43" s="35"/>
      <c r="I43" s="35"/>
      <c r="J43" s="36"/>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8">
    <mergeCell ref="D34:H34"/>
    <mergeCell ref="D36:H36"/>
    <mergeCell ref="D6:H6"/>
    <mergeCell ref="D24:H24"/>
    <mergeCell ref="D26:H26"/>
    <mergeCell ref="D28:H28"/>
    <mergeCell ref="D30:H30"/>
    <mergeCell ref="D32:H32"/>
  </mergeCells>
  <hyperlinks>
    <hyperlink ref="D24:H24" location="'A. HTT General'!A1" display="Tab A: HTT General" xr:uid="{95158770-A046-48A9-AD7F-E81635244C3E}"/>
    <hyperlink ref="D26:H26" location="'B1. HTT Mortgage Assets'!A1" display="Worksheet B1: HTT Mortgage Assets" xr:uid="{F22C7E55-9560-4E04-B468-D532CF1C24D8}"/>
    <hyperlink ref="D28:H28" location="'C. HTT Harmonised Glossary'!A1" display="Worksheet C: HTT Harmonised Glossary" xr:uid="{DB8D2D9C-0D40-43FB-9C72-2AD193375D8D}"/>
    <hyperlink ref="D30:H30" location="Disclaimer!A1" display="Disclaimer" xr:uid="{88D13F1F-D5DE-47F9-BED1-3EF9B5DED8D6}"/>
    <hyperlink ref="D36:H36" location="'F1. Sustainable M data'!A1" display="Worksheet F1: Sustainable M data" xr:uid="{8878B4D8-3D17-4772-A6E2-0288AFD83BE3}"/>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F604-AAFB-40FA-B663-86F751507432}">
  <sheetPr>
    <tabColor rgb="FFE36E00"/>
  </sheetPr>
  <dimension ref="A1:W413"/>
  <sheetViews>
    <sheetView zoomScale="90" zoomScaleNormal="90" workbookViewId="0"/>
  </sheetViews>
  <sheetFormatPr defaultColWidth="8.88671875" defaultRowHeight="14.4" outlineLevelRow="1" x14ac:dyDescent="0.3"/>
  <cols>
    <col min="1" max="1" width="13.33203125" style="39" customWidth="1"/>
    <col min="2" max="2" width="60.6640625" style="39" customWidth="1"/>
    <col min="3" max="3" width="39" style="39" bestFit="1" customWidth="1"/>
    <col min="4" max="4" width="35" style="39" bestFit="1" customWidth="1"/>
    <col min="5" max="5" width="6.6640625" style="39" customWidth="1"/>
    <col min="6" max="6" width="41.6640625" style="39" customWidth="1"/>
    <col min="7" max="7" width="41.6640625" style="37" customWidth="1"/>
    <col min="8" max="8" width="7.33203125" style="39" customWidth="1"/>
    <col min="9" max="10" width="38" style="39" customWidth="1"/>
    <col min="11" max="11" width="47.6640625" style="39" customWidth="1"/>
    <col min="12" max="12" width="7.33203125" style="39" customWidth="1"/>
    <col min="13" max="13" width="37" style="39" bestFit="1" customWidth="1"/>
    <col min="14" max="14" width="25.6640625" style="37" customWidth="1"/>
    <col min="15" max="16384" width="8.88671875" style="56"/>
  </cols>
  <sheetData>
    <row r="1" spans="1:13" ht="31.2" x14ac:dyDescent="0.3">
      <c r="A1" s="1" t="s">
        <v>176</v>
      </c>
      <c r="B1" s="1"/>
      <c r="C1" s="37"/>
      <c r="D1" s="37"/>
      <c r="E1" s="37"/>
      <c r="F1" s="22" t="s">
        <v>177</v>
      </c>
      <c r="H1" s="37"/>
      <c r="I1" s="1"/>
      <c r="J1" s="37"/>
      <c r="K1" s="37"/>
      <c r="L1" s="37"/>
      <c r="M1" s="37"/>
    </row>
    <row r="2" spans="1:13" ht="15" thickBot="1" x14ac:dyDescent="0.35">
      <c r="A2" s="37"/>
      <c r="B2" s="38"/>
      <c r="C2" s="38"/>
      <c r="D2" s="37"/>
      <c r="E2" s="37"/>
      <c r="F2" s="37"/>
      <c r="H2" s="37"/>
      <c r="L2" s="37"/>
      <c r="M2" s="37"/>
    </row>
    <row r="3" spans="1:13" ht="18.600000000000001" thickBot="1" x14ac:dyDescent="0.35">
      <c r="A3" s="40"/>
      <c r="B3" s="41" t="s">
        <v>178</v>
      </c>
      <c r="C3" s="42" t="s">
        <v>179</v>
      </c>
      <c r="D3" s="40"/>
      <c r="E3" s="40"/>
      <c r="F3" s="37"/>
      <c r="G3" s="40"/>
      <c r="H3" s="37"/>
      <c r="L3" s="37"/>
      <c r="M3" s="37"/>
    </row>
    <row r="4" spans="1:13" ht="15" thickBot="1" x14ac:dyDescent="0.35">
      <c r="H4" s="37"/>
      <c r="L4" s="37"/>
      <c r="M4" s="37"/>
    </row>
    <row r="5" spans="1:13" ht="18" x14ac:dyDescent="0.3">
      <c r="A5" s="43"/>
      <c r="B5" s="44" t="s">
        <v>180</v>
      </c>
      <c r="C5" s="43"/>
      <c r="E5" s="45"/>
      <c r="F5" s="45"/>
      <c r="H5" s="37"/>
      <c r="L5" s="37"/>
      <c r="M5" s="37"/>
    </row>
    <row r="6" spans="1:13" x14ac:dyDescent="0.3">
      <c r="B6" s="46" t="s">
        <v>181</v>
      </c>
      <c r="C6" s="45"/>
      <c r="D6" s="45"/>
      <c r="H6" s="37"/>
      <c r="L6" s="37"/>
      <c r="M6" s="37"/>
    </row>
    <row r="7" spans="1:13" x14ac:dyDescent="0.3">
      <c r="B7" s="47" t="s">
        <v>182</v>
      </c>
      <c r="C7" s="45"/>
      <c r="D7" s="45"/>
      <c r="H7" s="37"/>
      <c r="L7" s="37"/>
      <c r="M7" s="37"/>
    </row>
    <row r="8" spans="1:13" x14ac:dyDescent="0.3">
      <c r="B8" s="47" t="s">
        <v>183</v>
      </c>
      <c r="C8" s="45"/>
      <c r="D8" s="45"/>
      <c r="F8" s="39" t="s">
        <v>184</v>
      </c>
      <c r="H8" s="37"/>
      <c r="L8" s="37"/>
      <c r="M8" s="37"/>
    </row>
    <row r="9" spans="1:13" x14ac:dyDescent="0.3">
      <c r="B9" s="46" t="s">
        <v>185</v>
      </c>
      <c r="H9" s="37"/>
      <c r="L9" s="37"/>
      <c r="M9" s="37"/>
    </row>
    <row r="10" spans="1:13" x14ac:dyDescent="0.3">
      <c r="B10" s="46" t="s">
        <v>186</v>
      </c>
      <c r="H10" s="37"/>
      <c r="L10" s="37"/>
      <c r="M10" s="37"/>
    </row>
    <row r="11" spans="1:13" ht="15" thickBot="1" x14ac:dyDescent="0.35">
      <c r="B11" s="48" t="s">
        <v>187</v>
      </c>
      <c r="H11" s="37"/>
      <c r="L11" s="37"/>
      <c r="M11" s="37"/>
    </row>
    <row r="12" spans="1:13" x14ac:dyDescent="0.3">
      <c r="B12" s="49"/>
      <c r="H12" s="37"/>
      <c r="L12" s="37"/>
      <c r="M12" s="37"/>
    </row>
    <row r="13" spans="1:13" ht="36" x14ac:dyDescent="0.3">
      <c r="A13" s="50" t="s">
        <v>188</v>
      </c>
      <c r="B13" s="50" t="s">
        <v>181</v>
      </c>
      <c r="C13" s="51"/>
      <c r="D13" s="51"/>
      <c r="E13" s="51"/>
      <c r="F13" s="51"/>
      <c r="G13" s="52"/>
      <c r="H13" s="37"/>
      <c r="L13" s="37"/>
      <c r="M13" s="37"/>
    </row>
    <row r="14" spans="1:13" x14ac:dyDescent="0.3">
      <c r="A14" s="53" t="s">
        <v>189</v>
      </c>
      <c r="B14" s="54" t="s">
        <v>190</v>
      </c>
      <c r="C14" s="55" t="s">
        <v>163</v>
      </c>
      <c r="E14" s="45"/>
      <c r="F14" s="45"/>
      <c r="H14" s="37"/>
      <c r="L14" s="37"/>
      <c r="M14" s="37"/>
    </row>
    <row r="15" spans="1:13" x14ac:dyDescent="0.3">
      <c r="A15" s="53" t="s">
        <v>191</v>
      </c>
      <c r="B15" s="54" t="s">
        <v>192</v>
      </c>
      <c r="C15" s="55" t="s">
        <v>193</v>
      </c>
      <c r="E15" s="45"/>
      <c r="F15" s="45"/>
      <c r="H15" s="37"/>
      <c r="L15" s="37"/>
      <c r="M15" s="37"/>
    </row>
    <row r="16" spans="1:13" ht="28.8" x14ac:dyDescent="0.3">
      <c r="A16" s="53" t="s">
        <v>194</v>
      </c>
      <c r="B16" s="54" t="s">
        <v>195</v>
      </c>
      <c r="C16" s="55" t="s">
        <v>1601</v>
      </c>
      <c r="E16" s="45"/>
      <c r="F16" s="45"/>
      <c r="H16" s="37"/>
      <c r="L16" s="37"/>
      <c r="M16" s="37"/>
    </row>
    <row r="17" spans="1:23" ht="43.2" x14ac:dyDescent="0.3">
      <c r="A17" s="53" t="s">
        <v>196</v>
      </c>
      <c r="B17" s="54" t="s">
        <v>197</v>
      </c>
      <c r="C17" s="55" t="s">
        <v>1522</v>
      </c>
      <c r="E17" s="45"/>
      <c r="F17" s="45"/>
      <c r="H17" s="37"/>
      <c r="L17" s="37"/>
      <c r="M17" s="37"/>
    </row>
    <row r="18" spans="1:23" outlineLevel="1" x14ac:dyDescent="0.3">
      <c r="A18" s="53" t="s">
        <v>198</v>
      </c>
      <c r="B18" s="54" t="s">
        <v>199</v>
      </c>
      <c r="C18" s="57">
        <v>45930</v>
      </c>
      <c r="E18" s="45"/>
      <c r="F18" s="45"/>
      <c r="H18" s="37"/>
      <c r="L18" s="37"/>
      <c r="M18" s="37"/>
    </row>
    <row r="19" spans="1:23" outlineLevel="1" x14ac:dyDescent="0.3">
      <c r="A19" s="53" t="s">
        <v>200</v>
      </c>
      <c r="B19" s="54" t="s">
        <v>201</v>
      </c>
      <c r="C19" s="55"/>
      <c r="E19" s="45"/>
      <c r="F19" s="45"/>
      <c r="H19" s="37"/>
      <c r="L19" s="37"/>
      <c r="M19" s="37"/>
    </row>
    <row r="20" spans="1:23" outlineLevel="1" x14ac:dyDescent="0.3">
      <c r="A20" s="53" t="s">
        <v>202</v>
      </c>
      <c r="B20" s="58" t="s">
        <v>203</v>
      </c>
      <c r="C20" s="55"/>
      <c r="E20" s="45"/>
      <c r="F20" s="45"/>
      <c r="H20" s="37"/>
      <c r="L20" s="37"/>
      <c r="M20" s="37"/>
    </row>
    <row r="21" spans="1:23" outlineLevel="1" x14ac:dyDescent="0.3">
      <c r="A21" s="53" t="s">
        <v>204</v>
      </c>
      <c r="B21" s="58" t="s">
        <v>205</v>
      </c>
      <c r="C21" s="55"/>
      <c r="E21" s="45"/>
      <c r="F21" s="45"/>
      <c r="H21" s="37"/>
      <c r="L21" s="37"/>
      <c r="M21" s="37"/>
    </row>
    <row r="22" spans="1:23" outlineLevel="1" x14ac:dyDescent="0.3">
      <c r="A22" s="53" t="s">
        <v>206</v>
      </c>
      <c r="B22" s="58"/>
      <c r="E22" s="45"/>
      <c r="F22" s="45"/>
      <c r="H22" s="37"/>
      <c r="L22" s="37"/>
      <c r="M22" s="37"/>
    </row>
    <row r="23" spans="1:23" outlineLevel="1" x14ac:dyDescent="0.3">
      <c r="A23" s="53" t="s">
        <v>207</v>
      </c>
      <c r="B23" s="58"/>
      <c r="E23" s="45"/>
      <c r="F23" s="45"/>
      <c r="H23" s="37"/>
      <c r="L23" s="37"/>
      <c r="M23" s="37"/>
    </row>
    <row r="24" spans="1:23" outlineLevel="1" x14ac:dyDescent="0.3">
      <c r="A24" s="53" t="s">
        <v>208</v>
      </c>
      <c r="B24" s="58"/>
      <c r="E24" s="45"/>
      <c r="F24" s="45"/>
      <c r="H24" s="37"/>
      <c r="L24" s="37"/>
      <c r="M24" s="37"/>
    </row>
    <row r="25" spans="1:23" outlineLevel="1" x14ac:dyDescent="0.3">
      <c r="A25" s="53" t="s">
        <v>209</v>
      </c>
      <c r="B25" s="58"/>
      <c r="E25" s="45"/>
      <c r="F25" s="45"/>
      <c r="H25" s="37"/>
      <c r="L25" s="37"/>
      <c r="M25" s="37"/>
    </row>
    <row r="26" spans="1:23" ht="18" x14ac:dyDescent="0.3">
      <c r="A26" s="51"/>
      <c r="B26" s="50" t="s">
        <v>182</v>
      </c>
      <c r="C26" s="51"/>
      <c r="D26" s="51"/>
      <c r="E26" s="51"/>
      <c r="F26" s="51"/>
      <c r="G26" s="52"/>
      <c r="H26" s="37"/>
      <c r="L26" s="37"/>
      <c r="M26" s="37"/>
    </row>
    <row r="27" spans="1:23" x14ac:dyDescent="0.3">
      <c r="A27" s="53" t="s">
        <v>210</v>
      </c>
      <c r="B27" s="59" t="s">
        <v>211</v>
      </c>
      <c r="C27" s="55" t="s">
        <v>212</v>
      </c>
      <c r="D27" s="60"/>
      <c r="E27" s="60"/>
      <c r="F27" s="60"/>
      <c r="H27" s="37"/>
      <c r="L27" s="37"/>
      <c r="M27" s="37"/>
    </row>
    <row r="28" spans="1:23" x14ac:dyDescent="0.3">
      <c r="A28" s="53" t="s">
        <v>213</v>
      </c>
      <c r="B28" s="61" t="s">
        <v>214</v>
      </c>
      <c r="C28" s="55" t="s">
        <v>212</v>
      </c>
      <c r="E28" s="60"/>
      <c r="F28" s="60"/>
      <c r="H28" s="37"/>
      <c r="L28" s="37"/>
      <c r="W28" s="60" t="s">
        <v>215</v>
      </c>
    </row>
    <row r="29" spans="1:23" x14ac:dyDescent="0.3">
      <c r="A29" s="53" t="s">
        <v>216</v>
      </c>
      <c r="B29" s="59" t="s">
        <v>217</v>
      </c>
      <c r="C29" s="55" t="s">
        <v>212</v>
      </c>
      <c r="E29" s="60"/>
      <c r="F29" s="60"/>
      <c r="H29" s="37"/>
      <c r="L29" s="37"/>
      <c r="W29" s="39" t="s">
        <v>218</v>
      </c>
    </row>
    <row r="30" spans="1:23" ht="39.6" customHeight="1" outlineLevel="1" x14ac:dyDescent="0.3">
      <c r="A30" s="53" t="s">
        <v>219</v>
      </c>
      <c r="B30" s="59" t="s">
        <v>220</v>
      </c>
      <c r="C30" s="55" t="s">
        <v>221</v>
      </c>
      <c r="E30" s="60"/>
      <c r="F30" s="60"/>
      <c r="H30" s="37"/>
      <c r="L30" s="37"/>
      <c r="W30" s="55" t="s">
        <v>222</v>
      </c>
    </row>
    <row r="31" spans="1:23" outlineLevel="1" x14ac:dyDescent="0.3">
      <c r="A31" s="53" t="s">
        <v>223</v>
      </c>
      <c r="B31" s="62"/>
      <c r="E31" s="60"/>
      <c r="F31" s="60"/>
      <c r="H31" s="37"/>
      <c r="L31" s="37"/>
      <c r="M31" s="37"/>
    </row>
    <row r="32" spans="1:23" outlineLevel="1" x14ac:dyDescent="0.3">
      <c r="A32" s="53" t="s">
        <v>224</v>
      </c>
      <c r="B32" s="62"/>
      <c r="E32" s="60"/>
      <c r="F32" s="60"/>
      <c r="H32" s="37"/>
      <c r="L32" s="37"/>
      <c r="M32" s="37"/>
    </row>
    <row r="33" spans="1:14" outlineLevel="1" x14ac:dyDescent="0.3">
      <c r="A33" s="53" t="s">
        <v>225</v>
      </c>
      <c r="B33" s="62"/>
      <c r="E33" s="60"/>
      <c r="F33" s="60"/>
      <c r="H33" s="37"/>
      <c r="L33" s="37"/>
      <c r="M33" s="37"/>
    </row>
    <row r="34" spans="1:14" outlineLevel="1" x14ac:dyDescent="0.3">
      <c r="A34" s="53" t="s">
        <v>226</v>
      </c>
      <c r="B34" s="62"/>
      <c r="E34" s="60"/>
      <c r="F34" s="60"/>
      <c r="H34" s="37"/>
      <c r="L34" s="37"/>
      <c r="M34" s="37"/>
    </row>
    <row r="35" spans="1:14" outlineLevel="1" x14ac:dyDescent="0.3">
      <c r="A35" s="53" t="s">
        <v>227</v>
      </c>
      <c r="B35" s="63"/>
      <c r="E35" s="60"/>
      <c r="F35" s="60"/>
      <c r="H35" s="37"/>
      <c r="L35" s="37"/>
      <c r="M35" s="37"/>
    </row>
    <row r="36" spans="1:14" ht="18" x14ac:dyDescent="0.3">
      <c r="A36" s="50"/>
      <c r="B36" s="50" t="s">
        <v>183</v>
      </c>
      <c r="C36" s="50"/>
      <c r="D36" s="51"/>
      <c r="E36" s="51"/>
      <c r="F36" s="51"/>
      <c r="G36" s="52"/>
      <c r="H36" s="37"/>
      <c r="L36" s="37"/>
      <c r="M36" s="37"/>
    </row>
    <row r="37" spans="1:14" ht="15" customHeight="1" x14ac:dyDescent="0.3">
      <c r="A37" s="64"/>
      <c r="B37" s="65" t="s">
        <v>228</v>
      </c>
      <c r="C37" s="64" t="s">
        <v>229</v>
      </c>
      <c r="D37" s="66"/>
      <c r="E37" s="66"/>
      <c r="F37" s="66"/>
      <c r="G37" s="67"/>
      <c r="H37" s="37"/>
      <c r="L37" s="37"/>
      <c r="M37" s="37"/>
    </row>
    <row r="38" spans="1:14" x14ac:dyDescent="0.3">
      <c r="A38" s="53" t="s">
        <v>230</v>
      </c>
      <c r="B38" s="68" t="s">
        <v>231</v>
      </c>
      <c r="C38" s="69">
        <v>13832.62804</v>
      </c>
      <c r="F38" s="60"/>
      <c r="H38" s="37"/>
      <c r="L38" s="37"/>
      <c r="M38" s="37"/>
    </row>
    <row r="39" spans="1:14" x14ac:dyDescent="0.3">
      <c r="A39" s="53" t="s">
        <v>232</v>
      </c>
      <c r="B39" s="68" t="s">
        <v>233</v>
      </c>
      <c r="C39" s="69">
        <v>8689.2847939999992</v>
      </c>
      <c r="F39" s="60"/>
      <c r="H39" s="37"/>
      <c r="L39" s="37"/>
      <c r="M39" s="37"/>
      <c r="N39" s="56"/>
    </row>
    <row r="40" spans="1:14" outlineLevel="1" x14ac:dyDescent="0.3">
      <c r="A40" s="53" t="s">
        <v>234</v>
      </c>
      <c r="B40" s="70" t="s">
        <v>235</v>
      </c>
      <c r="C40" s="69" t="s">
        <v>236</v>
      </c>
      <c r="F40" s="60"/>
      <c r="H40" s="37"/>
      <c r="L40" s="37"/>
      <c r="M40" s="37"/>
      <c r="N40" s="56"/>
    </row>
    <row r="41" spans="1:14" outlineLevel="1" x14ac:dyDescent="0.3">
      <c r="A41" s="53" t="s">
        <v>237</v>
      </c>
      <c r="B41" s="70" t="s">
        <v>238</v>
      </c>
      <c r="C41" s="69" t="s">
        <v>236</v>
      </c>
      <c r="F41" s="60"/>
      <c r="H41" s="37"/>
      <c r="L41" s="37"/>
      <c r="M41" s="37"/>
      <c r="N41" s="56"/>
    </row>
    <row r="42" spans="1:14" outlineLevel="1" x14ac:dyDescent="0.3">
      <c r="A42" s="53" t="s">
        <v>239</v>
      </c>
      <c r="B42" s="71"/>
      <c r="C42" s="72"/>
      <c r="F42" s="60"/>
      <c r="H42" s="37"/>
      <c r="L42" s="37"/>
      <c r="M42" s="37"/>
      <c r="N42" s="56"/>
    </row>
    <row r="43" spans="1:14" outlineLevel="1" x14ac:dyDescent="0.3">
      <c r="A43" s="73" t="s">
        <v>240</v>
      </c>
      <c r="B43" s="60"/>
      <c r="F43" s="60"/>
      <c r="H43" s="37"/>
      <c r="L43" s="37"/>
      <c r="M43" s="37"/>
      <c r="N43" s="56"/>
    </row>
    <row r="44" spans="1:14" ht="15" customHeight="1" x14ac:dyDescent="0.3">
      <c r="A44" s="64"/>
      <c r="B44" s="64" t="s">
        <v>241</v>
      </c>
      <c r="C44" s="64" t="s">
        <v>242</v>
      </c>
      <c r="D44" s="64" t="s">
        <v>243</v>
      </c>
      <c r="E44" s="64"/>
      <c r="F44" s="64" t="s">
        <v>244</v>
      </c>
      <c r="G44" s="64" t="s">
        <v>245</v>
      </c>
      <c r="I44" s="37"/>
      <c r="J44" s="37"/>
      <c r="K44" s="56"/>
      <c r="L44" s="56"/>
      <c r="M44" s="56"/>
      <c r="N44" s="56"/>
    </row>
    <row r="45" spans="1:14" x14ac:dyDescent="0.3">
      <c r="A45" s="53" t="s">
        <v>246</v>
      </c>
      <c r="B45" s="68" t="s">
        <v>247</v>
      </c>
      <c r="C45" s="74">
        <v>0.08</v>
      </c>
      <c r="D45" s="75">
        <f>IF(OR(C38="[For completion]",C39="[For completion]"),"Please complete G.3.1.1 and G.3.1.2",(C38/C39-1-MAX(C45,F45)))</f>
        <v>0.51083682331900371</v>
      </c>
      <c r="E45" s="76"/>
      <c r="F45" s="74">
        <v>8.1081081081080919E-2</v>
      </c>
      <c r="G45" s="55" t="s">
        <v>248</v>
      </c>
      <c r="H45" s="37"/>
      <c r="L45" s="37"/>
      <c r="M45" s="37"/>
      <c r="N45" s="56"/>
    </row>
    <row r="46" spans="1:14" outlineLevel="1" x14ac:dyDescent="0.3">
      <c r="A46" s="53"/>
      <c r="B46" s="53"/>
      <c r="C46" s="74"/>
      <c r="D46" s="76"/>
      <c r="E46" s="76"/>
      <c r="F46" s="74"/>
      <c r="G46" s="77"/>
      <c r="H46" s="37"/>
      <c r="L46" s="37"/>
      <c r="M46" s="37"/>
      <c r="N46" s="56"/>
    </row>
    <row r="47" spans="1:14" outlineLevel="1" x14ac:dyDescent="0.3">
      <c r="A47" s="53" t="s">
        <v>249</v>
      </c>
      <c r="B47" s="53" t="s">
        <v>250</v>
      </c>
      <c r="C47" s="69">
        <f>IF(OR(C38="[For completion]",C39="[For completion]"),"", C38-C39)</f>
        <v>5143.3432460000004</v>
      </c>
      <c r="D47" s="76"/>
      <c r="E47" s="76"/>
      <c r="F47" s="74"/>
      <c r="G47" s="77"/>
      <c r="H47" s="37"/>
      <c r="L47" s="37"/>
      <c r="M47" s="37"/>
      <c r="N47" s="56"/>
    </row>
    <row r="48" spans="1:14" outlineLevel="1" x14ac:dyDescent="0.3">
      <c r="A48" s="53" t="s">
        <v>251</v>
      </c>
      <c r="B48" s="53"/>
      <c r="C48" s="77"/>
      <c r="D48" s="78"/>
      <c r="E48" s="78"/>
      <c r="F48" s="77"/>
      <c r="G48" s="77"/>
      <c r="H48" s="37"/>
      <c r="L48" s="37"/>
      <c r="M48" s="37"/>
      <c r="N48" s="56"/>
    </row>
    <row r="49" spans="1:14" outlineLevel="1" x14ac:dyDescent="0.3">
      <c r="A49" s="53" t="s">
        <v>252</v>
      </c>
      <c r="B49" s="79" t="s">
        <v>253</v>
      </c>
      <c r="C49" s="77"/>
      <c r="D49" s="78">
        <v>0.496177587018101</v>
      </c>
      <c r="E49" s="78"/>
      <c r="F49" s="77"/>
      <c r="G49" s="77"/>
      <c r="H49" s="37"/>
      <c r="L49" s="37"/>
      <c r="M49" s="37"/>
      <c r="N49" s="56"/>
    </row>
    <row r="50" spans="1:14" outlineLevel="1" x14ac:dyDescent="0.3">
      <c r="A50" s="53" t="s">
        <v>254</v>
      </c>
      <c r="B50" s="79" t="s">
        <v>255</v>
      </c>
      <c r="C50" s="77"/>
      <c r="D50" s="78"/>
      <c r="E50" s="78"/>
      <c r="F50" s="77"/>
      <c r="G50" s="77"/>
      <c r="H50" s="37"/>
      <c r="L50" s="37"/>
      <c r="M50" s="37"/>
      <c r="N50" s="56"/>
    </row>
    <row r="51" spans="1:14" outlineLevel="1" x14ac:dyDescent="0.3">
      <c r="A51" s="53" t="s">
        <v>256</v>
      </c>
      <c r="B51" s="79" t="s">
        <v>257</v>
      </c>
      <c r="C51" s="77"/>
      <c r="D51" s="78"/>
      <c r="E51" s="78"/>
      <c r="F51" s="77"/>
      <c r="G51" s="77"/>
      <c r="H51" s="37"/>
      <c r="L51" s="37"/>
      <c r="M51" s="37"/>
      <c r="N51" s="56"/>
    </row>
    <row r="52" spans="1:14" ht="15" customHeight="1" x14ac:dyDescent="0.3">
      <c r="A52" s="64"/>
      <c r="B52" s="65" t="s">
        <v>258</v>
      </c>
      <c r="C52" s="64" t="s">
        <v>229</v>
      </c>
      <c r="D52" s="64"/>
      <c r="E52" s="66"/>
      <c r="F52" s="67" t="s">
        <v>259</v>
      </c>
      <c r="G52" s="67"/>
      <c r="H52" s="37"/>
      <c r="L52" s="37"/>
      <c r="M52" s="37"/>
      <c r="N52" s="56"/>
    </row>
    <row r="53" spans="1:14" x14ac:dyDescent="0.3">
      <c r="A53" s="53" t="s">
        <v>260</v>
      </c>
      <c r="B53" s="68" t="s">
        <v>261</v>
      </c>
      <c r="C53" s="80">
        <v>13832.62804</v>
      </c>
      <c r="E53" s="81"/>
      <c r="F53" s="82">
        <f>IF($C$58=0,"",IF(C53="[for completion]","",C53/$C$58))</f>
        <v>1</v>
      </c>
      <c r="G53" s="83"/>
      <c r="H53" s="37"/>
      <c r="L53" s="37"/>
      <c r="M53" s="37"/>
      <c r="N53" s="56"/>
    </row>
    <row r="54" spans="1:14" x14ac:dyDescent="0.3">
      <c r="A54" s="53" t="s">
        <v>262</v>
      </c>
      <c r="B54" s="68" t="s">
        <v>263</v>
      </c>
      <c r="C54" s="80">
        <v>0</v>
      </c>
      <c r="E54" s="81"/>
      <c r="F54" s="82">
        <f>IF($C$58=0,"",IF(C54="[for completion]","",C54/$C$58))</f>
        <v>0</v>
      </c>
      <c r="G54" s="83"/>
      <c r="H54" s="37"/>
      <c r="L54" s="37"/>
      <c r="M54" s="37"/>
      <c r="N54" s="56"/>
    </row>
    <row r="55" spans="1:14" x14ac:dyDescent="0.3">
      <c r="A55" s="53" t="s">
        <v>264</v>
      </c>
      <c r="B55" s="68" t="s">
        <v>265</v>
      </c>
      <c r="C55" s="80">
        <v>0</v>
      </c>
      <c r="E55" s="81"/>
      <c r="F55" s="82">
        <f>IF($C$58=0,"",IF(C55="[for completion]","",C55/$C$58))</f>
        <v>0</v>
      </c>
      <c r="G55" s="83"/>
      <c r="H55" s="37"/>
      <c r="L55" s="37"/>
      <c r="M55" s="37"/>
      <c r="N55" s="56"/>
    </row>
    <row r="56" spans="1:14" x14ac:dyDescent="0.3">
      <c r="A56" s="53" t="s">
        <v>266</v>
      </c>
      <c r="B56" s="68" t="s">
        <v>267</v>
      </c>
      <c r="C56" s="80">
        <v>0</v>
      </c>
      <c r="E56" s="81"/>
      <c r="F56" s="82">
        <f>IF($C$58=0,"",IF(C56="[for completion]","",C56/$C$58))</f>
        <v>0</v>
      </c>
      <c r="G56" s="83"/>
      <c r="H56" s="37"/>
      <c r="L56" s="37"/>
      <c r="M56" s="37"/>
      <c r="N56" s="56"/>
    </row>
    <row r="57" spans="1:14" x14ac:dyDescent="0.3">
      <c r="A57" s="53" t="s">
        <v>268</v>
      </c>
      <c r="B57" s="53" t="s">
        <v>269</v>
      </c>
      <c r="C57" s="80">
        <v>0</v>
      </c>
      <c r="E57" s="81"/>
      <c r="F57" s="82">
        <f>IF($C$58=0,"",IF(C57="[for completion]","",C57/$C$58))</f>
        <v>0</v>
      </c>
      <c r="G57" s="83"/>
      <c r="H57" s="37"/>
      <c r="L57" s="37"/>
      <c r="M57" s="37"/>
      <c r="N57" s="56"/>
    </row>
    <row r="58" spans="1:14" x14ac:dyDescent="0.3">
      <c r="A58" s="53" t="s">
        <v>270</v>
      </c>
      <c r="B58" s="84" t="s">
        <v>271</v>
      </c>
      <c r="C58" s="85">
        <f>IF(COUNT(C53:C57)=0, 0, IF(SUM(C53:C57)=C38, SUM(C53:C57), "The total should equal the Total Cover Assets reported in C38"))</f>
        <v>13832.62804</v>
      </c>
      <c r="D58" s="81"/>
      <c r="E58" s="81"/>
      <c r="F58" s="86">
        <f>SUM(F53:F57)</f>
        <v>1</v>
      </c>
      <c r="G58" s="83"/>
      <c r="H58" s="37"/>
      <c r="L58" s="37"/>
      <c r="M58" s="37"/>
      <c r="N58" s="56"/>
    </row>
    <row r="59" spans="1:14" outlineLevel="1" x14ac:dyDescent="0.3">
      <c r="A59" s="53" t="s">
        <v>272</v>
      </c>
      <c r="B59" s="87" t="s">
        <v>273</v>
      </c>
      <c r="C59" s="69"/>
      <c r="E59" s="81"/>
      <c r="F59" s="82">
        <f t="shared" ref="F59:F64" si="0">IF($C$58=0,"",IF(C59="[for completion]","",C59/$C$58))</f>
        <v>0</v>
      </c>
      <c r="G59" s="83"/>
      <c r="H59" s="37"/>
      <c r="L59" s="37"/>
      <c r="M59" s="37"/>
      <c r="N59" s="56"/>
    </row>
    <row r="60" spans="1:14" outlineLevel="1" x14ac:dyDescent="0.3">
      <c r="A60" s="53" t="s">
        <v>274</v>
      </c>
      <c r="B60" s="87" t="s">
        <v>273</v>
      </c>
      <c r="C60" s="69"/>
      <c r="E60" s="81"/>
      <c r="F60" s="82">
        <f t="shared" si="0"/>
        <v>0</v>
      </c>
      <c r="G60" s="83"/>
      <c r="H60" s="37"/>
      <c r="L60" s="37"/>
      <c r="M60" s="37"/>
      <c r="N60" s="56"/>
    </row>
    <row r="61" spans="1:14" outlineLevel="1" x14ac:dyDescent="0.3">
      <c r="A61" s="53" t="s">
        <v>275</v>
      </c>
      <c r="B61" s="87" t="s">
        <v>273</v>
      </c>
      <c r="C61" s="69"/>
      <c r="E61" s="81"/>
      <c r="F61" s="82">
        <f t="shared" si="0"/>
        <v>0</v>
      </c>
      <c r="G61" s="83"/>
      <c r="H61" s="37"/>
      <c r="L61" s="37"/>
      <c r="M61" s="37"/>
      <c r="N61" s="56"/>
    </row>
    <row r="62" spans="1:14" outlineLevel="1" x14ac:dyDescent="0.3">
      <c r="A62" s="53" t="s">
        <v>276</v>
      </c>
      <c r="B62" s="87" t="s">
        <v>273</v>
      </c>
      <c r="C62" s="69"/>
      <c r="E62" s="81"/>
      <c r="F62" s="82">
        <f t="shared" si="0"/>
        <v>0</v>
      </c>
      <c r="G62" s="83"/>
      <c r="H62" s="37"/>
      <c r="L62" s="37"/>
      <c r="M62" s="37"/>
      <c r="N62" s="56"/>
    </row>
    <row r="63" spans="1:14" outlineLevel="1" x14ac:dyDescent="0.3">
      <c r="A63" s="53" t="s">
        <v>277</v>
      </c>
      <c r="B63" s="87" t="s">
        <v>273</v>
      </c>
      <c r="C63" s="69"/>
      <c r="E63" s="81"/>
      <c r="F63" s="82">
        <f t="shared" si="0"/>
        <v>0</v>
      </c>
      <c r="G63" s="83"/>
      <c r="H63" s="37"/>
      <c r="L63" s="37"/>
      <c r="M63" s="37"/>
      <c r="N63" s="56"/>
    </row>
    <row r="64" spans="1:14" outlineLevel="1" x14ac:dyDescent="0.3">
      <c r="A64" s="53" t="s">
        <v>278</v>
      </c>
      <c r="B64" s="87" t="s">
        <v>273</v>
      </c>
      <c r="C64" s="88"/>
      <c r="D64" s="56"/>
      <c r="E64" s="56"/>
      <c r="F64" s="82">
        <f t="shared" si="0"/>
        <v>0</v>
      </c>
      <c r="G64" s="89"/>
      <c r="H64" s="37"/>
      <c r="L64" s="37"/>
      <c r="M64" s="37"/>
      <c r="N64" s="56"/>
    </row>
    <row r="65" spans="1:14" ht="15" customHeight="1" x14ac:dyDescent="0.3">
      <c r="A65" s="64"/>
      <c r="B65" s="65" t="s">
        <v>279</v>
      </c>
      <c r="C65" s="90" t="s">
        <v>280</v>
      </c>
      <c r="D65" s="90" t="s">
        <v>281</v>
      </c>
      <c r="E65" s="66"/>
      <c r="F65" s="67" t="s">
        <v>282</v>
      </c>
      <c r="G65" s="67" t="s">
        <v>283</v>
      </c>
      <c r="H65" s="37"/>
      <c r="L65" s="37"/>
      <c r="M65" s="37"/>
      <c r="N65" s="56"/>
    </row>
    <row r="66" spans="1:14" x14ac:dyDescent="0.3">
      <c r="A66" s="53" t="s">
        <v>284</v>
      </c>
      <c r="B66" s="68" t="s">
        <v>285</v>
      </c>
      <c r="C66" s="80">
        <v>20.74</v>
      </c>
      <c r="D66" s="80" t="s">
        <v>236</v>
      </c>
      <c r="E66" s="91"/>
      <c r="F66" s="92"/>
      <c r="G66" s="93"/>
      <c r="H66" s="37"/>
      <c r="L66" s="37"/>
      <c r="M66" s="37"/>
      <c r="N66" s="56"/>
    </row>
    <row r="67" spans="1:14" x14ac:dyDescent="0.3">
      <c r="A67" s="53"/>
      <c r="B67" s="68"/>
      <c r="C67" s="55"/>
      <c r="D67" s="55"/>
      <c r="E67" s="91"/>
      <c r="F67" s="92"/>
      <c r="G67" s="93"/>
      <c r="H67" s="37"/>
      <c r="L67" s="37"/>
      <c r="M67" s="37"/>
      <c r="N67" s="56"/>
    </row>
    <row r="68" spans="1:14" x14ac:dyDescent="0.3">
      <c r="A68" s="53"/>
      <c r="B68" s="68" t="s">
        <v>286</v>
      </c>
      <c r="C68" s="94"/>
      <c r="D68" s="94"/>
      <c r="E68" s="91"/>
      <c r="F68" s="93"/>
      <c r="G68" s="93"/>
      <c r="H68" s="37"/>
      <c r="L68" s="37"/>
      <c r="M68" s="37"/>
      <c r="N68" s="56"/>
    </row>
    <row r="69" spans="1:14" x14ac:dyDescent="0.3">
      <c r="A69" s="53"/>
      <c r="B69" s="68" t="s">
        <v>287</v>
      </c>
      <c r="C69" s="55"/>
      <c r="D69" s="55"/>
      <c r="E69" s="91"/>
      <c r="F69" s="93"/>
      <c r="G69" s="93"/>
      <c r="H69" s="37"/>
      <c r="L69" s="37"/>
      <c r="M69" s="37"/>
      <c r="N69" s="56"/>
    </row>
    <row r="70" spans="1:14" x14ac:dyDescent="0.3">
      <c r="A70" s="53" t="s">
        <v>288</v>
      </c>
      <c r="B70" s="95" t="s">
        <v>289</v>
      </c>
      <c r="C70" s="69">
        <v>12.235870779999999</v>
      </c>
      <c r="D70" s="69" t="s">
        <v>236</v>
      </c>
      <c r="E70" s="96"/>
      <c r="F70" s="82">
        <f t="shared" ref="F70:F76" si="1">IF($C$77=0,"",IF(C70="[for completion]","",C70/$C$77))</f>
        <v>8.8456587889935057E-4</v>
      </c>
      <c r="G70" s="82" t="str">
        <f>IF($D$77=0,"",IF(D70="[Mark as ND1 if not relevant]","",D70/$D$77))</f>
        <v/>
      </c>
      <c r="H70" s="37"/>
      <c r="L70" s="37"/>
      <c r="M70" s="37"/>
      <c r="N70" s="56"/>
    </row>
    <row r="71" spans="1:14" x14ac:dyDescent="0.3">
      <c r="A71" s="53" t="s">
        <v>290</v>
      </c>
      <c r="B71" s="95" t="s">
        <v>291</v>
      </c>
      <c r="C71" s="69">
        <v>32.241976700000002</v>
      </c>
      <c r="D71" s="69" t="s">
        <v>236</v>
      </c>
      <c r="E71" s="96"/>
      <c r="F71" s="82">
        <f t="shared" si="1"/>
        <v>2.3308641428042187E-3</v>
      </c>
      <c r="G71" s="82" t="str">
        <f t="shared" ref="G71:G76" si="2">IF($D$77=0,"",IF(D71="[Mark as ND1 if not relevant]","",D71/$D$77))</f>
        <v/>
      </c>
      <c r="H71" s="37"/>
      <c r="L71" s="37"/>
      <c r="M71" s="37"/>
      <c r="N71" s="56"/>
    </row>
    <row r="72" spans="1:14" x14ac:dyDescent="0.3">
      <c r="A72" s="53" t="s">
        <v>292</v>
      </c>
      <c r="B72" s="95" t="s">
        <v>293</v>
      </c>
      <c r="C72" s="69">
        <v>66.50373725</v>
      </c>
      <c r="D72" s="69" t="s">
        <v>236</v>
      </c>
      <c r="E72" s="96"/>
      <c r="F72" s="82">
        <f t="shared" si="1"/>
        <v>4.8077442013193389E-3</v>
      </c>
      <c r="G72" s="82" t="str">
        <f t="shared" si="2"/>
        <v/>
      </c>
      <c r="H72" s="37"/>
      <c r="L72" s="37"/>
      <c r="M72" s="37"/>
      <c r="N72" s="56"/>
    </row>
    <row r="73" spans="1:14" x14ac:dyDescent="0.3">
      <c r="A73" s="53" t="s">
        <v>294</v>
      </c>
      <c r="B73" s="95" t="s">
        <v>295</v>
      </c>
      <c r="C73" s="69">
        <v>74.523097419999999</v>
      </c>
      <c r="D73" s="69" t="s">
        <v>236</v>
      </c>
      <c r="E73" s="96"/>
      <c r="F73" s="82">
        <f t="shared" si="1"/>
        <v>5.3874865428763727E-3</v>
      </c>
      <c r="G73" s="82" t="str">
        <f t="shared" si="2"/>
        <v/>
      </c>
      <c r="H73" s="37"/>
      <c r="L73" s="37"/>
      <c r="M73" s="37"/>
      <c r="N73" s="56"/>
    </row>
    <row r="74" spans="1:14" x14ac:dyDescent="0.3">
      <c r="A74" s="53" t="s">
        <v>296</v>
      </c>
      <c r="B74" s="95" t="s">
        <v>297</v>
      </c>
      <c r="C74" s="69">
        <v>116.94619506000001</v>
      </c>
      <c r="D74" s="69" t="s">
        <v>236</v>
      </c>
      <c r="E74" s="96"/>
      <c r="F74" s="82">
        <f t="shared" si="1"/>
        <v>8.4543728580618281E-3</v>
      </c>
      <c r="G74" s="82" t="str">
        <f t="shared" si="2"/>
        <v/>
      </c>
      <c r="H74" s="37"/>
      <c r="L74" s="37"/>
      <c r="M74" s="37"/>
      <c r="N74" s="56"/>
    </row>
    <row r="75" spans="1:14" x14ac:dyDescent="0.3">
      <c r="A75" s="53" t="s">
        <v>298</v>
      </c>
      <c r="B75" s="95" t="s">
        <v>299</v>
      </c>
      <c r="C75" s="69">
        <v>1057.6857564700001</v>
      </c>
      <c r="D75" s="69" t="s">
        <v>236</v>
      </c>
      <c r="E75" s="96"/>
      <c r="F75" s="82">
        <f t="shared" si="1"/>
        <v>7.6463109785408351E-2</v>
      </c>
      <c r="G75" s="82" t="str">
        <f t="shared" si="2"/>
        <v/>
      </c>
      <c r="H75" s="37"/>
      <c r="L75" s="37"/>
      <c r="M75" s="37"/>
      <c r="N75" s="56"/>
    </row>
    <row r="76" spans="1:14" x14ac:dyDescent="0.3">
      <c r="A76" s="53" t="s">
        <v>300</v>
      </c>
      <c r="B76" s="95" t="s">
        <v>301</v>
      </c>
      <c r="C76" s="69">
        <v>12472.49140667</v>
      </c>
      <c r="D76" s="69" t="s">
        <v>236</v>
      </c>
      <c r="E76" s="96"/>
      <c r="F76" s="82">
        <f t="shared" si="1"/>
        <v>0.90167185659063054</v>
      </c>
      <c r="G76" s="82" t="str">
        <f t="shared" si="2"/>
        <v/>
      </c>
      <c r="H76" s="37"/>
      <c r="L76" s="37"/>
      <c r="M76" s="37"/>
      <c r="N76" s="56"/>
    </row>
    <row r="77" spans="1:14" x14ac:dyDescent="0.3">
      <c r="A77" s="53" t="s">
        <v>302</v>
      </c>
      <c r="B77" s="97" t="s">
        <v>271</v>
      </c>
      <c r="C77" s="85">
        <f>SUM(C70:C76)</f>
        <v>13832.62804035</v>
      </c>
      <c r="D77" s="85">
        <f>SUM(D70:D76)</f>
        <v>0</v>
      </c>
      <c r="E77" s="60"/>
      <c r="F77" s="86">
        <f>SUM(F70:F76)</f>
        <v>1</v>
      </c>
      <c r="G77" s="86">
        <f>SUM(G70:G76)</f>
        <v>0</v>
      </c>
      <c r="H77" s="37"/>
      <c r="L77" s="37"/>
      <c r="M77" s="37"/>
      <c r="N77" s="56"/>
    </row>
    <row r="78" spans="1:14" outlineLevel="1" x14ac:dyDescent="0.3">
      <c r="A78" s="53" t="s">
        <v>303</v>
      </c>
      <c r="B78" s="98" t="s">
        <v>304</v>
      </c>
      <c r="C78" s="99"/>
      <c r="D78" s="99"/>
      <c r="E78" s="60"/>
      <c r="F78" s="82">
        <f>IF($C$77=0,"",IF(C78="[for completion]","",C78/$C$77))</f>
        <v>0</v>
      </c>
      <c r="G78" s="82" t="str">
        <f t="shared" ref="G78:G87" si="3">IF($D$77=0,"",IF(D78="[for completion]","",D78/$D$77))</f>
        <v/>
      </c>
      <c r="H78" s="37"/>
      <c r="L78" s="37"/>
      <c r="M78" s="37"/>
      <c r="N78" s="56"/>
    </row>
    <row r="79" spans="1:14" outlineLevel="1" x14ac:dyDescent="0.3">
      <c r="A79" s="53" t="s">
        <v>305</v>
      </c>
      <c r="B79" s="98" t="s">
        <v>306</v>
      </c>
      <c r="C79" s="99"/>
      <c r="D79" s="99"/>
      <c r="E79" s="60"/>
      <c r="F79" s="82">
        <f t="shared" ref="F79:F87" si="4">IF($C$77=0,"",IF(C79="[for completion]","",C79/$C$77))</f>
        <v>0</v>
      </c>
      <c r="G79" s="82" t="str">
        <f t="shared" si="3"/>
        <v/>
      </c>
      <c r="H79" s="37"/>
      <c r="L79" s="37"/>
      <c r="M79" s="37"/>
      <c r="N79" s="56"/>
    </row>
    <row r="80" spans="1:14" outlineLevel="1" x14ac:dyDescent="0.3">
      <c r="A80" s="53" t="s">
        <v>307</v>
      </c>
      <c r="B80" s="98" t="s">
        <v>308</v>
      </c>
      <c r="C80" s="99"/>
      <c r="D80" s="99"/>
      <c r="E80" s="60"/>
      <c r="F80" s="82">
        <f t="shared" si="4"/>
        <v>0</v>
      </c>
      <c r="G80" s="82" t="str">
        <f t="shared" si="3"/>
        <v/>
      </c>
      <c r="H80" s="37"/>
      <c r="L80" s="37"/>
      <c r="M80" s="37"/>
      <c r="N80" s="56"/>
    </row>
    <row r="81" spans="1:14" outlineLevel="1" x14ac:dyDescent="0.3">
      <c r="A81" s="53" t="s">
        <v>309</v>
      </c>
      <c r="B81" s="98" t="s">
        <v>310</v>
      </c>
      <c r="C81" s="99"/>
      <c r="D81" s="99"/>
      <c r="E81" s="60"/>
      <c r="F81" s="82">
        <f t="shared" si="4"/>
        <v>0</v>
      </c>
      <c r="G81" s="82" t="str">
        <f t="shared" si="3"/>
        <v/>
      </c>
      <c r="H81" s="37"/>
      <c r="L81" s="37"/>
      <c r="M81" s="37"/>
      <c r="N81" s="56"/>
    </row>
    <row r="82" spans="1:14" outlineLevel="1" x14ac:dyDescent="0.3">
      <c r="A82" s="53" t="s">
        <v>311</v>
      </c>
      <c r="B82" s="98" t="s">
        <v>312</v>
      </c>
      <c r="C82" s="99"/>
      <c r="D82" s="99"/>
      <c r="E82" s="60"/>
      <c r="F82" s="82">
        <f t="shared" si="4"/>
        <v>0</v>
      </c>
      <c r="G82" s="82" t="str">
        <f t="shared" si="3"/>
        <v/>
      </c>
      <c r="H82" s="37"/>
      <c r="L82" s="37"/>
      <c r="M82" s="37"/>
      <c r="N82" s="56"/>
    </row>
    <row r="83" spans="1:14" outlineLevel="1" x14ac:dyDescent="0.3">
      <c r="A83" s="53" t="s">
        <v>313</v>
      </c>
      <c r="B83" s="100"/>
      <c r="C83" s="81"/>
      <c r="D83" s="81"/>
      <c r="E83" s="60"/>
      <c r="F83" s="101"/>
      <c r="G83" s="101"/>
      <c r="H83" s="37"/>
      <c r="L83" s="37"/>
      <c r="M83" s="37"/>
      <c r="N83" s="56"/>
    </row>
    <row r="84" spans="1:14" outlineLevel="1" x14ac:dyDescent="0.3">
      <c r="A84" s="53" t="s">
        <v>314</v>
      </c>
      <c r="B84" s="100"/>
      <c r="C84" s="81"/>
      <c r="D84" s="81"/>
      <c r="E84" s="60"/>
      <c r="F84" s="101"/>
      <c r="G84" s="101"/>
      <c r="H84" s="37"/>
      <c r="L84" s="37"/>
      <c r="M84" s="37"/>
      <c r="N84" s="56"/>
    </row>
    <row r="85" spans="1:14" outlineLevel="1" x14ac:dyDescent="0.3">
      <c r="A85" s="53" t="s">
        <v>315</v>
      </c>
      <c r="B85" s="100"/>
      <c r="C85" s="81"/>
      <c r="D85" s="81"/>
      <c r="E85" s="60"/>
      <c r="F85" s="101"/>
      <c r="G85" s="101"/>
      <c r="H85" s="37"/>
      <c r="L85" s="37"/>
      <c r="M85" s="37"/>
      <c r="N85" s="56"/>
    </row>
    <row r="86" spans="1:14" outlineLevel="1" x14ac:dyDescent="0.3">
      <c r="A86" s="53" t="s">
        <v>316</v>
      </c>
      <c r="B86" s="102"/>
      <c r="C86" s="81"/>
      <c r="D86" s="81"/>
      <c r="E86" s="60"/>
      <c r="F86" s="101">
        <f t="shared" si="4"/>
        <v>0</v>
      </c>
      <c r="G86" s="101" t="str">
        <f t="shared" si="3"/>
        <v/>
      </c>
      <c r="H86" s="37"/>
      <c r="L86" s="37"/>
      <c r="M86" s="37"/>
      <c r="N86" s="56"/>
    </row>
    <row r="87" spans="1:14" outlineLevel="1" x14ac:dyDescent="0.3">
      <c r="A87" s="53" t="s">
        <v>317</v>
      </c>
      <c r="B87" s="100"/>
      <c r="C87" s="81"/>
      <c r="D87" s="81"/>
      <c r="E87" s="60"/>
      <c r="F87" s="101">
        <f t="shared" si="4"/>
        <v>0</v>
      </c>
      <c r="G87" s="101" t="str">
        <f t="shared" si="3"/>
        <v/>
      </c>
      <c r="H87" s="37"/>
      <c r="L87" s="37"/>
      <c r="M87" s="37"/>
      <c r="N87" s="56"/>
    </row>
    <row r="88" spans="1:14" ht="15" customHeight="1" x14ac:dyDescent="0.3">
      <c r="A88" s="64"/>
      <c r="B88" s="65" t="s">
        <v>318</v>
      </c>
      <c r="C88" s="90" t="s">
        <v>319</v>
      </c>
      <c r="D88" s="90" t="s">
        <v>320</v>
      </c>
      <c r="E88" s="66"/>
      <c r="F88" s="67" t="s">
        <v>321</v>
      </c>
      <c r="G88" s="64" t="s">
        <v>322</v>
      </c>
      <c r="H88" s="37"/>
      <c r="L88" s="37"/>
      <c r="M88" s="37"/>
      <c r="N88" s="56"/>
    </row>
    <row r="89" spans="1:14" x14ac:dyDescent="0.3">
      <c r="A89" s="53" t="s">
        <v>323</v>
      </c>
      <c r="B89" s="68" t="s">
        <v>324</v>
      </c>
      <c r="C89" s="80">
        <v>5.1342215460707799</v>
      </c>
      <c r="D89" s="80">
        <v>6.1342215460707799</v>
      </c>
      <c r="E89" s="91"/>
      <c r="F89" s="103"/>
      <c r="G89" s="104"/>
      <c r="H89" s="37"/>
      <c r="L89" s="37"/>
      <c r="M89" s="37"/>
      <c r="N89" s="56"/>
    </row>
    <row r="90" spans="1:14" x14ac:dyDescent="0.3">
      <c r="A90" s="53"/>
      <c r="B90" s="68"/>
      <c r="C90" s="80"/>
      <c r="D90" s="80"/>
      <c r="E90" s="91"/>
      <c r="F90" s="103"/>
      <c r="G90" s="104"/>
      <c r="H90" s="37"/>
      <c r="L90" s="37"/>
      <c r="M90" s="37"/>
      <c r="N90" s="56"/>
    </row>
    <row r="91" spans="1:14" x14ac:dyDescent="0.3">
      <c r="A91" s="53"/>
      <c r="B91" s="68" t="s">
        <v>325</v>
      </c>
      <c r="C91" s="105"/>
      <c r="D91" s="105"/>
      <c r="E91" s="91"/>
      <c r="F91" s="104"/>
      <c r="G91" s="104"/>
      <c r="H91" s="37"/>
      <c r="L91" s="37"/>
      <c r="M91" s="37"/>
      <c r="N91" s="56"/>
    </row>
    <row r="92" spans="1:14" x14ac:dyDescent="0.3">
      <c r="A92" s="53" t="s">
        <v>326</v>
      </c>
      <c r="B92" s="68" t="s">
        <v>287</v>
      </c>
      <c r="C92" s="80"/>
      <c r="D92" s="80"/>
      <c r="E92" s="91"/>
      <c r="F92" s="104"/>
      <c r="G92" s="104"/>
      <c r="H92" s="37"/>
      <c r="L92" s="37"/>
      <c r="M92" s="37"/>
      <c r="N92" s="56"/>
    </row>
    <row r="93" spans="1:14" x14ac:dyDescent="0.3">
      <c r="A93" s="53" t="s">
        <v>327</v>
      </c>
      <c r="B93" s="95" t="s">
        <v>289</v>
      </c>
      <c r="C93" s="69">
        <v>1982.8</v>
      </c>
      <c r="D93" s="69">
        <v>0</v>
      </c>
      <c r="E93" s="96"/>
      <c r="F93" s="82">
        <f>IF($C$100=0,"",IF(C93="[for completion]","",IF(C93="","",C93/$C$100)))</f>
        <v>0.22818909116307648</v>
      </c>
      <c r="G93" s="82">
        <f>IF($D$100=0,"",IF(D93="[Mark as ND1 if not relevant]","",IF(D93="","",D93/$D$100)))</f>
        <v>0</v>
      </c>
      <c r="H93" s="37"/>
      <c r="L93" s="37"/>
      <c r="M93" s="37"/>
      <c r="N93" s="56"/>
    </row>
    <row r="94" spans="1:14" x14ac:dyDescent="0.3">
      <c r="A94" s="53" t="s">
        <v>328</v>
      </c>
      <c r="B94" s="95" t="s">
        <v>291</v>
      </c>
      <c r="C94" s="69">
        <v>1030.3</v>
      </c>
      <c r="D94" s="69">
        <v>1982.8</v>
      </c>
      <c r="E94" s="96"/>
      <c r="F94" s="82">
        <f t="shared" ref="F94:F99" si="5">IF($C$100=0,"",IF(C94="[for completion]","",IF(C94="","",C94/$C$100)))</f>
        <v>0.11857132369644829</v>
      </c>
      <c r="G94" s="82">
        <f t="shared" ref="G94:G99" si="6">IF($D$100=0,"",IF(D94="[Mark as ND1 if not relevant]","",IF(D94="","",D94/$D$100)))</f>
        <v>0.22818909116307648</v>
      </c>
      <c r="H94" s="37"/>
      <c r="L94" s="37"/>
      <c r="M94" s="37"/>
      <c r="N94" s="56"/>
    </row>
    <row r="95" spans="1:14" x14ac:dyDescent="0.3">
      <c r="A95" s="53" t="s">
        <v>329</v>
      </c>
      <c r="B95" s="95" t="s">
        <v>293</v>
      </c>
      <c r="C95" s="69">
        <v>1926.184794</v>
      </c>
      <c r="D95" s="69">
        <v>1030.3</v>
      </c>
      <c r="E95" s="96"/>
      <c r="F95" s="82">
        <f t="shared" si="5"/>
        <v>0.22167357149233291</v>
      </c>
      <c r="G95" s="82">
        <f t="shared" si="6"/>
        <v>0.11857132369644829</v>
      </c>
      <c r="H95" s="37"/>
      <c r="L95" s="37"/>
      <c r="M95" s="37"/>
      <c r="N95" s="56"/>
    </row>
    <row r="96" spans="1:14" x14ac:dyDescent="0.3">
      <c r="A96" s="53" t="s">
        <v>330</v>
      </c>
      <c r="B96" s="95" t="s">
        <v>295</v>
      </c>
      <c r="C96" s="69">
        <v>0</v>
      </c>
      <c r="D96" s="69">
        <v>1926.184794</v>
      </c>
      <c r="E96" s="96"/>
      <c r="F96" s="82">
        <f t="shared" si="5"/>
        <v>0</v>
      </c>
      <c r="G96" s="82">
        <f t="shared" si="6"/>
        <v>0.22167357149233291</v>
      </c>
      <c r="H96" s="37"/>
      <c r="L96" s="37"/>
      <c r="M96" s="37"/>
      <c r="N96" s="56"/>
    </row>
    <row r="97" spans="1:14" x14ac:dyDescent="0.3">
      <c r="A97" s="53" t="s">
        <v>331</v>
      </c>
      <c r="B97" s="95" t="s">
        <v>297</v>
      </c>
      <c r="C97" s="69">
        <v>0</v>
      </c>
      <c r="D97" s="69">
        <v>0</v>
      </c>
      <c r="E97" s="96"/>
      <c r="F97" s="82">
        <f t="shared" si="5"/>
        <v>0</v>
      </c>
      <c r="G97" s="82">
        <f t="shared" si="6"/>
        <v>0</v>
      </c>
      <c r="H97" s="37"/>
      <c r="L97" s="37"/>
      <c r="M97" s="37"/>
    </row>
    <row r="98" spans="1:14" x14ac:dyDescent="0.3">
      <c r="A98" s="53" t="s">
        <v>332</v>
      </c>
      <c r="B98" s="95" t="s">
        <v>299</v>
      </c>
      <c r="C98" s="69">
        <v>3750</v>
      </c>
      <c r="D98" s="69">
        <v>0</v>
      </c>
      <c r="E98" s="96"/>
      <c r="F98" s="82">
        <f t="shared" si="5"/>
        <v>0.4315660136481424</v>
      </c>
      <c r="G98" s="82">
        <f t="shared" si="6"/>
        <v>0</v>
      </c>
      <c r="H98" s="37"/>
      <c r="L98" s="37"/>
      <c r="M98" s="37"/>
    </row>
    <row r="99" spans="1:14" x14ac:dyDescent="0.3">
      <c r="A99" s="53" t="s">
        <v>333</v>
      </c>
      <c r="B99" s="95" t="s">
        <v>301</v>
      </c>
      <c r="C99" s="69">
        <v>0</v>
      </c>
      <c r="D99" s="69">
        <v>3750</v>
      </c>
      <c r="E99" s="96"/>
      <c r="F99" s="82">
        <f t="shared" si="5"/>
        <v>0</v>
      </c>
      <c r="G99" s="82">
        <f t="shared" si="6"/>
        <v>0.4315660136481424</v>
      </c>
      <c r="H99" s="37"/>
      <c r="L99" s="37"/>
      <c r="M99" s="37"/>
    </row>
    <row r="100" spans="1:14" x14ac:dyDescent="0.3">
      <c r="A100" s="53" t="s">
        <v>334</v>
      </c>
      <c r="B100" s="97" t="s">
        <v>271</v>
      </c>
      <c r="C100" s="85">
        <f>SUM(C93:C99)</f>
        <v>8689.2847939999992</v>
      </c>
      <c r="D100" s="85">
        <f>SUM(D93:D99)</f>
        <v>8689.2847939999992</v>
      </c>
      <c r="E100" s="60"/>
      <c r="F100" s="86">
        <f>SUM(F93:F99)</f>
        <v>1</v>
      </c>
      <c r="G100" s="86">
        <f>SUM(G93:G99)</f>
        <v>1</v>
      </c>
      <c r="H100" s="37"/>
      <c r="L100" s="37"/>
      <c r="M100" s="37"/>
    </row>
    <row r="101" spans="1:14" outlineLevel="1" x14ac:dyDescent="0.3">
      <c r="A101" s="53" t="s">
        <v>335</v>
      </c>
      <c r="B101" s="98" t="s">
        <v>304</v>
      </c>
      <c r="C101" s="99"/>
      <c r="D101" s="99"/>
      <c r="E101" s="60"/>
      <c r="F101" s="82">
        <f>IF($C$100=0,"",IF(C101="[for completion]","",C101/$C$100))</f>
        <v>0</v>
      </c>
      <c r="G101" s="82">
        <f>IF($D$100=0,"",IF(D101="[for completion]","",D101/$D$100))</f>
        <v>0</v>
      </c>
      <c r="H101" s="37"/>
      <c r="L101" s="37"/>
      <c r="M101" s="37"/>
    </row>
    <row r="102" spans="1:14" outlineLevel="1" x14ac:dyDescent="0.3">
      <c r="A102" s="53" t="s">
        <v>336</v>
      </c>
      <c r="B102" s="98" t="s">
        <v>306</v>
      </c>
      <c r="C102" s="99"/>
      <c r="D102" s="99"/>
      <c r="E102" s="60"/>
      <c r="F102" s="82">
        <f>IF($C$100=0,"",IF(C102="[for completion]","",C102/$C$100))</f>
        <v>0</v>
      </c>
      <c r="G102" s="82">
        <f>IF($D$100=0,"",IF(D102="[for completion]","",D102/$D$100))</f>
        <v>0</v>
      </c>
      <c r="H102" s="37"/>
      <c r="L102" s="37"/>
      <c r="M102" s="37"/>
    </row>
    <row r="103" spans="1:14" outlineLevel="1" x14ac:dyDescent="0.3">
      <c r="A103" s="53" t="s">
        <v>337</v>
      </c>
      <c r="B103" s="98" t="s">
        <v>308</v>
      </c>
      <c r="C103" s="99"/>
      <c r="D103" s="99"/>
      <c r="E103" s="60"/>
      <c r="F103" s="82">
        <f>IF($C$100=0,"",IF(C103="[for completion]","",C103/$C$100))</f>
        <v>0</v>
      </c>
      <c r="G103" s="82">
        <f>IF($D$100=0,"",IF(D103="[for completion]","",D103/$D$100))</f>
        <v>0</v>
      </c>
      <c r="H103" s="37"/>
      <c r="L103" s="37"/>
      <c r="M103" s="37"/>
    </row>
    <row r="104" spans="1:14" outlineLevel="1" x14ac:dyDescent="0.3">
      <c r="A104" s="53" t="s">
        <v>338</v>
      </c>
      <c r="B104" s="98" t="s">
        <v>310</v>
      </c>
      <c r="C104" s="99"/>
      <c r="D104" s="99"/>
      <c r="E104" s="60"/>
      <c r="F104" s="82">
        <f>IF($C$100=0,"",IF(C104="[for completion]","",C104/$C$100))</f>
        <v>0</v>
      </c>
      <c r="G104" s="82">
        <f>IF($D$100=0,"",IF(D104="[for completion]","",D104/$D$100))</f>
        <v>0</v>
      </c>
      <c r="H104" s="37"/>
      <c r="L104" s="37"/>
      <c r="M104" s="37"/>
    </row>
    <row r="105" spans="1:14" outlineLevel="1" x14ac:dyDescent="0.3">
      <c r="A105" s="53" t="s">
        <v>339</v>
      </c>
      <c r="B105" s="98" t="s">
        <v>312</v>
      </c>
      <c r="C105" s="99"/>
      <c r="D105" s="99"/>
      <c r="E105" s="60"/>
      <c r="F105" s="82">
        <f>IF($C$100=0,"",IF(C105="[for completion]","",C105/$C$100))</f>
        <v>0</v>
      </c>
      <c r="G105" s="82">
        <f>IF($D$100=0,"",IF(D105="[for completion]","",D105/$D$100))</f>
        <v>0</v>
      </c>
      <c r="H105" s="37"/>
      <c r="L105" s="37"/>
      <c r="M105" s="37"/>
    </row>
    <row r="106" spans="1:14" outlineLevel="1" x14ac:dyDescent="0.3">
      <c r="A106" s="53" t="s">
        <v>340</v>
      </c>
      <c r="B106" s="100"/>
      <c r="C106" s="81"/>
      <c r="D106" s="81"/>
      <c r="E106" s="60"/>
      <c r="F106" s="101"/>
      <c r="G106" s="101"/>
      <c r="H106" s="37"/>
      <c r="L106" s="37"/>
      <c r="M106" s="37"/>
    </row>
    <row r="107" spans="1:14" outlineLevel="1" x14ac:dyDescent="0.3">
      <c r="A107" s="53" t="s">
        <v>341</v>
      </c>
      <c r="B107" s="100"/>
      <c r="C107" s="81"/>
      <c r="D107" s="81"/>
      <c r="E107" s="60"/>
      <c r="F107" s="101"/>
      <c r="G107" s="101"/>
      <c r="H107" s="37"/>
      <c r="L107" s="37"/>
      <c r="M107" s="37"/>
    </row>
    <row r="108" spans="1:14" outlineLevel="1" x14ac:dyDescent="0.3">
      <c r="A108" s="53" t="s">
        <v>342</v>
      </c>
      <c r="B108" s="102"/>
      <c r="C108" s="81"/>
      <c r="D108" s="81"/>
      <c r="E108" s="60"/>
      <c r="F108" s="101"/>
      <c r="G108" s="101"/>
      <c r="H108" s="37"/>
      <c r="L108" s="37"/>
      <c r="M108" s="37"/>
    </row>
    <row r="109" spans="1:14" outlineLevel="1" x14ac:dyDescent="0.3">
      <c r="A109" s="53" t="s">
        <v>343</v>
      </c>
      <c r="B109" s="100"/>
      <c r="C109" s="81"/>
      <c r="D109" s="81"/>
      <c r="E109" s="60"/>
      <c r="F109" s="101"/>
      <c r="G109" s="101"/>
      <c r="H109" s="37"/>
      <c r="L109" s="37"/>
      <c r="M109" s="37"/>
    </row>
    <row r="110" spans="1:14" outlineLevel="1" x14ac:dyDescent="0.3">
      <c r="A110" s="53" t="s">
        <v>344</v>
      </c>
      <c r="B110" s="100"/>
      <c r="C110" s="81"/>
      <c r="D110" s="81"/>
      <c r="E110" s="60"/>
      <c r="F110" s="101"/>
      <c r="G110" s="101"/>
      <c r="H110" s="37"/>
      <c r="L110" s="37"/>
      <c r="M110" s="37"/>
    </row>
    <row r="111" spans="1:14" ht="15" customHeight="1" x14ac:dyDescent="0.3">
      <c r="A111" s="64"/>
      <c r="B111" s="106" t="s">
        <v>345</v>
      </c>
      <c r="C111" s="67" t="s">
        <v>346</v>
      </c>
      <c r="D111" s="67" t="s">
        <v>347</v>
      </c>
      <c r="E111" s="66"/>
      <c r="F111" s="67" t="s">
        <v>348</v>
      </c>
      <c r="G111" s="67" t="s">
        <v>349</v>
      </c>
      <c r="H111" s="37"/>
      <c r="L111" s="37"/>
      <c r="M111" s="37"/>
    </row>
    <row r="112" spans="1:14" s="107" customFormat="1" x14ac:dyDescent="0.3">
      <c r="A112" s="53" t="s">
        <v>350</v>
      </c>
      <c r="B112" s="68" t="s">
        <v>351</v>
      </c>
      <c r="C112" s="69">
        <v>0</v>
      </c>
      <c r="D112" s="69">
        <v>0</v>
      </c>
      <c r="E112" s="101"/>
      <c r="F112" s="82">
        <f t="shared" ref="F112:F136" si="7">IF($C$131=0,"",IF(C112="[for completion]","",IF(C112="","",C112/$C$131)))</f>
        <v>0</v>
      </c>
      <c r="G112" s="82">
        <f t="shared" ref="G112:G136" si="8">IF($D$131=0,"",IF(D112="[for completion]","",IF(D112="","",D112/$D$131)))</f>
        <v>0</v>
      </c>
      <c r="I112" s="39"/>
      <c r="J112" s="39"/>
      <c r="K112" s="39"/>
      <c r="L112" s="37" t="s">
        <v>352</v>
      </c>
      <c r="M112" s="37"/>
      <c r="N112" s="37"/>
    </row>
    <row r="113" spans="1:14" s="107" customFormat="1" x14ac:dyDescent="0.3">
      <c r="A113" s="53" t="s">
        <v>353</v>
      </c>
      <c r="B113" s="68" t="s">
        <v>354</v>
      </c>
      <c r="C113" s="69">
        <v>0</v>
      </c>
      <c r="D113" s="69">
        <v>0</v>
      </c>
      <c r="E113" s="101"/>
      <c r="F113" s="82">
        <f t="shared" si="7"/>
        <v>0</v>
      </c>
      <c r="G113" s="82">
        <f t="shared" si="8"/>
        <v>0</v>
      </c>
      <c r="I113" s="39"/>
      <c r="J113" s="39"/>
      <c r="K113" s="39"/>
      <c r="L113" s="60" t="s">
        <v>354</v>
      </c>
      <c r="M113" s="37"/>
      <c r="N113" s="37"/>
    </row>
    <row r="114" spans="1:14" s="107" customFormat="1" x14ac:dyDescent="0.3">
      <c r="A114" s="53" t="s">
        <v>355</v>
      </c>
      <c r="B114" s="68" t="s">
        <v>356</v>
      </c>
      <c r="C114" s="69">
        <v>0</v>
      </c>
      <c r="D114" s="69">
        <v>0</v>
      </c>
      <c r="E114" s="101"/>
      <c r="F114" s="82">
        <f t="shared" si="7"/>
        <v>0</v>
      </c>
      <c r="G114" s="82">
        <f t="shared" si="8"/>
        <v>0</v>
      </c>
      <c r="I114" s="39"/>
      <c r="J114" s="39"/>
      <c r="K114" s="39"/>
      <c r="L114" s="60" t="s">
        <v>356</v>
      </c>
      <c r="M114" s="37"/>
      <c r="N114" s="37"/>
    </row>
    <row r="115" spans="1:14" s="107" customFormat="1" x14ac:dyDescent="0.3">
      <c r="A115" s="53" t="s">
        <v>357</v>
      </c>
      <c r="B115" s="68" t="s">
        <v>358</v>
      </c>
      <c r="C115" s="69">
        <v>0</v>
      </c>
      <c r="D115" s="69">
        <v>0</v>
      </c>
      <c r="E115" s="101"/>
      <c r="F115" s="82">
        <f t="shared" si="7"/>
        <v>0</v>
      </c>
      <c r="G115" s="82">
        <f t="shared" si="8"/>
        <v>0</v>
      </c>
      <c r="I115" s="39"/>
      <c r="J115" s="39"/>
      <c r="K115" s="39"/>
      <c r="L115" s="60" t="s">
        <v>358</v>
      </c>
      <c r="M115" s="37"/>
      <c r="N115" s="37"/>
    </row>
    <row r="116" spans="1:14" s="107" customFormat="1" x14ac:dyDescent="0.3">
      <c r="A116" s="53" t="s">
        <v>359</v>
      </c>
      <c r="B116" s="68" t="s">
        <v>360</v>
      </c>
      <c r="C116" s="69">
        <v>0</v>
      </c>
      <c r="D116" s="69">
        <v>0</v>
      </c>
      <c r="E116" s="101"/>
      <c r="F116" s="82">
        <f t="shared" si="7"/>
        <v>0</v>
      </c>
      <c r="G116" s="82">
        <f t="shared" si="8"/>
        <v>0</v>
      </c>
      <c r="I116" s="39"/>
      <c r="J116" s="39"/>
      <c r="K116" s="39"/>
      <c r="L116" s="60" t="s">
        <v>360</v>
      </c>
      <c r="M116" s="37"/>
      <c r="N116" s="37"/>
    </row>
    <row r="117" spans="1:14" s="107" customFormat="1" x14ac:dyDescent="0.3">
      <c r="A117" s="53" t="s">
        <v>361</v>
      </c>
      <c r="B117" s="68" t="s">
        <v>362</v>
      </c>
      <c r="C117" s="69">
        <v>0</v>
      </c>
      <c r="D117" s="69">
        <v>0</v>
      </c>
      <c r="E117" s="60"/>
      <c r="F117" s="82">
        <f t="shared" si="7"/>
        <v>0</v>
      </c>
      <c r="G117" s="82">
        <f t="shared" si="8"/>
        <v>0</v>
      </c>
      <c r="I117" s="39"/>
      <c r="J117" s="39"/>
      <c r="K117" s="39"/>
      <c r="L117" s="60" t="s">
        <v>362</v>
      </c>
      <c r="M117" s="37"/>
      <c r="N117" s="37"/>
    </row>
    <row r="118" spans="1:14" x14ac:dyDescent="0.3">
      <c r="A118" s="53" t="s">
        <v>363</v>
      </c>
      <c r="B118" s="68" t="s">
        <v>364</v>
      </c>
      <c r="C118" s="69">
        <v>0</v>
      </c>
      <c r="D118" s="69">
        <v>0</v>
      </c>
      <c r="E118" s="60"/>
      <c r="F118" s="82">
        <f t="shared" si="7"/>
        <v>0</v>
      </c>
      <c r="G118" s="82">
        <f t="shared" si="8"/>
        <v>0</v>
      </c>
      <c r="L118" s="60" t="s">
        <v>364</v>
      </c>
      <c r="M118" s="37"/>
    </row>
    <row r="119" spans="1:14" x14ac:dyDescent="0.3">
      <c r="A119" s="53" t="s">
        <v>365</v>
      </c>
      <c r="B119" s="68" t="s">
        <v>179</v>
      </c>
      <c r="C119" s="69">
        <v>13832.62804</v>
      </c>
      <c r="D119" s="69">
        <v>13832.62804</v>
      </c>
      <c r="E119" s="60"/>
      <c r="F119" s="82">
        <f t="shared" si="7"/>
        <v>1</v>
      </c>
      <c r="G119" s="82">
        <f t="shared" si="8"/>
        <v>1</v>
      </c>
      <c r="L119" s="60" t="s">
        <v>179</v>
      </c>
      <c r="M119" s="37"/>
    </row>
    <row r="120" spans="1:14" x14ac:dyDescent="0.3">
      <c r="A120" s="53" t="s">
        <v>366</v>
      </c>
      <c r="B120" s="68" t="s">
        <v>367</v>
      </c>
      <c r="C120" s="69">
        <v>0</v>
      </c>
      <c r="D120" s="69">
        <v>0</v>
      </c>
      <c r="E120" s="60"/>
      <c r="F120" s="82">
        <f t="shared" si="7"/>
        <v>0</v>
      </c>
      <c r="G120" s="82">
        <f t="shared" si="8"/>
        <v>0</v>
      </c>
      <c r="L120" s="60" t="s">
        <v>367</v>
      </c>
      <c r="M120" s="37"/>
    </row>
    <row r="121" spans="1:14" x14ac:dyDescent="0.3">
      <c r="A121" s="53" t="s">
        <v>368</v>
      </c>
      <c r="B121" s="53" t="s">
        <v>369</v>
      </c>
      <c r="C121" s="69">
        <v>0</v>
      </c>
      <c r="D121" s="69">
        <v>0</v>
      </c>
      <c r="F121" s="82">
        <f t="shared" si="7"/>
        <v>0</v>
      </c>
      <c r="G121" s="82">
        <f t="shared" si="8"/>
        <v>0</v>
      </c>
      <c r="L121" s="60"/>
      <c r="M121" s="37"/>
    </row>
    <row r="122" spans="1:14" x14ac:dyDescent="0.3">
      <c r="A122" s="53" t="s">
        <v>370</v>
      </c>
      <c r="B122" s="68" t="s">
        <v>371</v>
      </c>
      <c r="C122" s="69">
        <v>0</v>
      </c>
      <c r="D122" s="69">
        <v>0</v>
      </c>
      <c r="E122" s="60"/>
      <c r="F122" s="82">
        <f t="shared" si="7"/>
        <v>0</v>
      </c>
      <c r="G122" s="82">
        <f t="shared" si="8"/>
        <v>0</v>
      </c>
      <c r="L122" s="60" t="s">
        <v>372</v>
      </c>
      <c r="M122" s="37"/>
    </row>
    <row r="123" spans="1:14" x14ac:dyDescent="0.3">
      <c r="A123" s="53" t="s">
        <v>373</v>
      </c>
      <c r="B123" s="68" t="s">
        <v>372</v>
      </c>
      <c r="C123" s="69">
        <v>0</v>
      </c>
      <c r="D123" s="69">
        <v>0</v>
      </c>
      <c r="E123" s="60"/>
      <c r="F123" s="82">
        <f t="shared" si="7"/>
        <v>0</v>
      </c>
      <c r="G123" s="82">
        <f t="shared" si="8"/>
        <v>0</v>
      </c>
      <c r="L123" s="60" t="s">
        <v>374</v>
      </c>
      <c r="M123" s="37"/>
    </row>
    <row r="124" spans="1:14" x14ac:dyDescent="0.3">
      <c r="A124" s="53" t="s">
        <v>375</v>
      </c>
      <c r="B124" s="68" t="s">
        <v>374</v>
      </c>
      <c r="C124" s="69">
        <v>0</v>
      </c>
      <c r="D124" s="69">
        <v>0</v>
      </c>
      <c r="E124" s="60"/>
      <c r="F124" s="82">
        <f t="shared" si="7"/>
        <v>0</v>
      </c>
      <c r="G124" s="82">
        <f t="shared" si="8"/>
        <v>0</v>
      </c>
      <c r="L124" s="96" t="s">
        <v>376</v>
      </c>
      <c r="M124" s="37"/>
    </row>
    <row r="125" spans="1:14" x14ac:dyDescent="0.3">
      <c r="A125" s="53" t="s">
        <v>377</v>
      </c>
      <c r="B125" s="53" t="s">
        <v>378</v>
      </c>
      <c r="C125" s="69">
        <v>0</v>
      </c>
      <c r="D125" s="69">
        <v>0</v>
      </c>
      <c r="E125" s="60"/>
      <c r="F125" s="82">
        <f t="shared" si="7"/>
        <v>0</v>
      </c>
      <c r="G125" s="82">
        <f t="shared" si="8"/>
        <v>0</v>
      </c>
      <c r="L125" s="60" t="s">
        <v>379</v>
      </c>
      <c r="M125" s="37"/>
    </row>
    <row r="126" spans="1:14" x14ac:dyDescent="0.3">
      <c r="A126" s="53" t="s">
        <v>380</v>
      </c>
      <c r="B126" s="95" t="s">
        <v>376</v>
      </c>
      <c r="C126" s="69">
        <v>0</v>
      </c>
      <c r="D126" s="69">
        <v>0</v>
      </c>
      <c r="E126" s="60"/>
      <c r="F126" s="82">
        <f t="shared" si="7"/>
        <v>0</v>
      </c>
      <c r="G126" s="82">
        <f t="shared" si="8"/>
        <v>0</v>
      </c>
      <c r="H126" s="56"/>
      <c r="L126" s="60" t="s">
        <v>381</v>
      </c>
      <c r="M126" s="37"/>
    </row>
    <row r="127" spans="1:14" x14ac:dyDescent="0.3">
      <c r="A127" s="53" t="s">
        <v>382</v>
      </c>
      <c r="B127" s="68" t="s">
        <v>379</v>
      </c>
      <c r="C127" s="69">
        <v>0</v>
      </c>
      <c r="D127" s="69">
        <v>0</v>
      </c>
      <c r="E127" s="60"/>
      <c r="F127" s="82">
        <f t="shared" si="7"/>
        <v>0</v>
      </c>
      <c r="G127" s="82">
        <f t="shared" si="8"/>
        <v>0</v>
      </c>
      <c r="H127" s="37"/>
      <c r="L127" s="60" t="s">
        <v>383</v>
      </c>
      <c r="M127" s="37"/>
    </row>
    <row r="128" spans="1:14" x14ac:dyDescent="0.3">
      <c r="A128" s="53" t="s">
        <v>384</v>
      </c>
      <c r="B128" s="68" t="s">
        <v>381</v>
      </c>
      <c r="C128" s="69">
        <v>0</v>
      </c>
      <c r="D128" s="69">
        <v>0</v>
      </c>
      <c r="E128" s="60"/>
      <c r="F128" s="82">
        <f t="shared" si="7"/>
        <v>0</v>
      </c>
      <c r="G128" s="82">
        <f t="shared" si="8"/>
        <v>0</v>
      </c>
      <c r="H128" s="37"/>
      <c r="L128" s="37"/>
      <c r="M128" s="37"/>
    </row>
    <row r="129" spans="1:14" x14ac:dyDescent="0.3">
      <c r="A129" s="53" t="s">
        <v>385</v>
      </c>
      <c r="B129" s="68" t="s">
        <v>383</v>
      </c>
      <c r="C129" s="69">
        <v>0</v>
      </c>
      <c r="D129" s="69">
        <v>0</v>
      </c>
      <c r="E129" s="60"/>
      <c r="F129" s="82">
        <f t="shared" si="7"/>
        <v>0</v>
      </c>
      <c r="G129" s="82">
        <f t="shared" si="8"/>
        <v>0</v>
      </c>
      <c r="H129" s="37"/>
      <c r="L129" s="37"/>
      <c r="M129" s="37"/>
    </row>
    <row r="130" spans="1:14" outlineLevel="1" x14ac:dyDescent="0.3">
      <c r="A130" s="53" t="s">
        <v>386</v>
      </c>
      <c r="B130" s="68" t="s">
        <v>269</v>
      </c>
      <c r="C130" s="69">
        <v>0</v>
      </c>
      <c r="D130" s="69">
        <v>0</v>
      </c>
      <c r="E130" s="60"/>
      <c r="F130" s="82">
        <f t="shared" si="7"/>
        <v>0</v>
      </c>
      <c r="G130" s="82">
        <f t="shared" si="8"/>
        <v>0</v>
      </c>
      <c r="H130" s="37"/>
      <c r="L130" s="37"/>
      <c r="M130" s="37"/>
    </row>
    <row r="131" spans="1:14" outlineLevel="1" x14ac:dyDescent="0.3">
      <c r="A131" s="53" t="s">
        <v>387</v>
      </c>
      <c r="B131" s="97" t="s">
        <v>271</v>
      </c>
      <c r="C131" s="108">
        <f>SUM(C112:C130)</f>
        <v>13832.62804</v>
      </c>
      <c r="D131" s="108">
        <f>SUM(D112:D130)</f>
        <v>13832.62804</v>
      </c>
      <c r="E131" s="60"/>
      <c r="F131" s="82">
        <f>SUM(F112:F130)</f>
        <v>1</v>
      </c>
      <c r="G131" s="82">
        <f>SUM(G112:G130)</f>
        <v>1</v>
      </c>
      <c r="H131" s="37"/>
      <c r="L131" s="37"/>
      <c r="M131" s="37"/>
    </row>
    <row r="132" spans="1:14" outlineLevel="1" x14ac:dyDescent="0.3">
      <c r="A132" s="53" t="s">
        <v>388</v>
      </c>
      <c r="B132" s="87" t="s">
        <v>273</v>
      </c>
      <c r="C132" s="69"/>
      <c r="D132" s="69"/>
      <c r="E132" s="60"/>
      <c r="F132" s="82" t="str">
        <f t="shared" si="7"/>
        <v/>
      </c>
      <c r="G132" s="82" t="str">
        <f t="shared" si="8"/>
        <v/>
      </c>
      <c r="H132" s="37"/>
      <c r="L132" s="37"/>
      <c r="M132" s="37"/>
    </row>
    <row r="133" spans="1:14" outlineLevel="1" x14ac:dyDescent="0.3">
      <c r="A133" s="53" t="s">
        <v>389</v>
      </c>
      <c r="B133" s="87" t="s">
        <v>273</v>
      </c>
      <c r="C133" s="69"/>
      <c r="D133" s="69"/>
      <c r="E133" s="60"/>
      <c r="F133" s="82" t="str">
        <f t="shared" si="7"/>
        <v/>
      </c>
      <c r="G133" s="82" t="str">
        <f t="shared" si="8"/>
        <v/>
      </c>
      <c r="H133" s="37"/>
      <c r="L133" s="37"/>
      <c r="M133" s="37"/>
    </row>
    <row r="134" spans="1:14" outlineLevel="1" x14ac:dyDescent="0.3">
      <c r="A134" s="53" t="s">
        <v>390</v>
      </c>
      <c r="B134" s="87" t="s">
        <v>273</v>
      </c>
      <c r="C134" s="69"/>
      <c r="D134" s="69"/>
      <c r="E134" s="60"/>
      <c r="F134" s="82" t="str">
        <f t="shared" si="7"/>
        <v/>
      </c>
      <c r="G134" s="82" t="str">
        <f t="shared" si="8"/>
        <v/>
      </c>
      <c r="H134" s="37"/>
      <c r="L134" s="37"/>
      <c r="M134" s="37"/>
    </row>
    <row r="135" spans="1:14" outlineLevel="1" x14ac:dyDescent="0.3">
      <c r="A135" s="53" t="s">
        <v>391</v>
      </c>
      <c r="B135" s="87" t="s">
        <v>273</v>
      </c>
      <c r="C135" s="69"/>
      <c r="D135" s="69"/>
      <c r="E135" s="60"/>
      <c r="F135" s="82" t="str">
        <f t="shared" si="7"/>
        <v/>
      </c>
      <c r="G135" s="82" t="str">
        <f t="shared" si="8"/>
        <v/>
      </c>
      <c r="H135" s="37"/>
      <c r="L135" s="37"/>
      <c r="M135" s="37"/>
    </row>
    <row r="136" spans="1:14" outlineLevel="1" x14ac:dyDescent="0.3">
      <c r="A136" s="53" t="s">
        <v>392</v>
      </c>
      <c r="B136" s="87" t="s">
        <v>273</v>
      </c>
      <c r="C136" s="69"/>
      <c r="D136" s="69"/>
      <c r="E136" s="60"/>
      <c r="F136" s="82" t="str">
        <f t="shared" si="7"/>
        <v/>
      </c>
      <c r="G136" s="82" t="str">
        <f t="shared" si="8"/>
        <v/>
      </c>
      <c r="H136" s="37"/>
      <c r="L136" s="37"/>
      <c r="M136" s="37"/>
    </row>
    <row r="137" spans="1:14" ht="15" customHeight="1" x14ac:dyDescent="0.3">
      <c r="A137" s="64"/>
      <c r="B137" s="65" t="s">
        <v>393</v>
      </c>
      <c r="C137" s="67" t="s">
        <v>346</v>
      </c>
      <c r="D137" s="67" t="s">
        <v>347</v>
      </c>
      <c r="E137" s="66"/>
      <c r="F137" s="67" t="s">
        <v>348</v>
      </c>
      <c r="G137" s="67" t="s">
        <v>349</v>
      </c>
      <c r="H137" s="37"/>
      <c r="L137" s="37"/>
      <c r="M137" s="37"/>
    </row>
    <row r="138" spans="1:14" s="107" customFormat="1" x14ac:dyDescent="0.3">
      <c r="A138" s="53" t="s">
        <v>394</v>
      </c>
      <c r="B138" s="68" t="s">
        <v>351</v>
      </c>
      <c r="C138" s="69">
        <v>1389.2847939999999</v>
      </c>
      <c r="D138" s="69">
        <v>0</v>
      </c>
      <c r="E138" s="101"/>
      <c r="F138" s="82">
        <f t="shared" ref="F138:F162" si="9">IF($C$157=0,"",IF(C138="[for completion]","",IF(C138="","",C138/$C$157)))</f>
        <v>0.15988482676494953</v>
      </c>
      <c r="G138" s="82">
        <f t="shared" ref="G138:G162" si="10">IF($D$157=0,"",IF(D138="[for completion]","",IF(D138="","",D138/$D$157)))</f>
        <v>0</v>
      </c>
      <c r="H138" s="37"/>
      <c r="I138" s="39"/>
      <c r="J138" s="39"/>
      <c r="K138" s="39"/>
      <c r="L138" s="37"/>
      <c r="M138" s="37"/>
      <c r="N138" s="37"/>
    </row>
    <row r="139" spans="1:14" s="107" customFormat="1" x14ac:dyDescent="0.3">
      <c r="A139" s="53" t="s">
        <v>395</v>
      </c>
      <c r="B139" s="68" t="s">
        <v>354</v>
      </c>
      <c r="C139" s="69">
        <v>0</v>
      </c>
      <c r="D139" s="69">
        <v>0</v>
      </c>
      <c r="E139" s="101"/>
      <c r="F139" s="82">
        <f t="shared" si="9"/>
        <v>0</v>
      </c>
      <c r="G139" s="82">
        <f t="shared" si="10"/>
        <v>0</v>
      </c>
      <c r="H139" s="37"/>
      <c r="I139" s="39"/>
      <c r="J139" s="39"/>
      <c r="K139" s="39"/>
      <c r="L139" s="37"/>
      <c r="M139" s="37"/>
      <c r="N139" s="37"/>
    </row>
    <row r="140" spans="1:14" s="107" customFormat="1" x14ac:dyDescent="0.3">
      <c r="A140" s="53" t="s">
        <v>396</v>
      </c>
      <c r="B140" s="68" t="s">
        <v>356</v>
      </c>
      <c r="C140" s="69">
        <v>0</v>
      </c>
      <c r="D140" s="69">
        <v>0</v>
      </c>
      <c r="E140" s="101"/>
      <c r="F140" s="82">
        <f t="shared" si="9"/>
        <v>0</v>
      </c>
      <c r="G140" s="82">
        <f t="shared" si="10"/>
        <v>0</v>
      </c>
      <c r="H140" s="37"/>
      <c r="I140" s="39"/>
      <c r="J140" s="39"/>
      <c r="K140" s="39"/>
      <c r="L140" s="37"/>
      <c r="M140" s="37"/>
      <c r="N140" s="37"/>
    </row>
    <row r="141" spans="1:14" s="107" customFormat="1" x14ac:dyDescent="0.3">
      <c r="A141" s="53" t="s">
        <v>397</v>
      </c>
      <c r="B141" s="68" t="s">
        <v>358</v>
      </c>
      <c r="C141" s="69">
        <v>0</v>
      </c>
      <c r="D141" s="69">
        <v>0</v>
      </c>
      <c r="E141" s="101"/>
      <c r="F141" s="82">
        <f t="shared" si="9"/>
        <v>0</v>
      </c>
      <c r="G141" s="82">
        <f t="shared" si="10"/>
        <v>0</v>
      </c>
      <c r="H141" s="37"/>
      <c r="I141" s="39"/>
      <c r="J141" s="39"/>
      <c r="K141" s="39"/>
      <c r="L141" s="37"/>
      <c r="M141" s="37"/>
      <c r="N141" s="37"/>
    </row>
    <row r="142" spans="1:14" s="107" customFormat="1" x14ac:dyDescent="0.3">
      <c r="A142" s="53" t="s">
        <v>398</v>
      </c>
      <c r="B142" s="68" t="s">
        <v>360</v>
      </c>
      <c r="C142" s="69">
        <v>0</v>
      </c>
      <c r="D142" s="69">
        <v>0</v>
      </c>
      <c r="E142" s="101"/>
      <c r="F142" s="82">
        <f t="shared" si="9"/>
        <v>0</v>
      </c>
      <c r="G142" s="82">
        <f t="shared" si="10"/>
        <v>0</v>
      </c>
      <c r="H142" s="37"/>
      <c r="I142" s="39"/>
      <c r="J142" s="39"/>
      <c r="K142" s="39"/>
      <c r="L142" s="37"/>
      <c r="M142" s="37"/>
      <c r="N142" s="37"/>
    </row>
    <row r="143" spans="1:14" s="107" customFormat="1" x14ac:dyDescent="0.3">
      <c r="A143" s="53" t="s">
        <v>399</v>
      </c>
      <c r="B143" s="68" t="s">
        <v>362</v>
      </c>
      <c r="C143" s="69">
        <v>0</v>
      </c>
      <c r="D143" s="69">
        <v>0</v>
      </c>
      <c r="E143" s="60"/>
      <c r="F143" s="82">
        <f t="shared" si="9"/>
        <v>0</v>
      </c>
      <c r="G143" s="82">
        <f t="shared" si="10"/>
        <v>0</v>
      </c>
      <c r="H143" s="37"/>
      <c r="I143" s="39"/>
      <c r="J143" s="39"/>
      <c r="K143" s="39"/>
      <c r="L143" s="37"/>
      <c r="M143" s="37"/>
      <c r="N143" s="37"/>
    </row>
    <row r="144" spans="1:14" x14ac:dyDescent="0.3">
      <c r="A144" s="53" t="s">
        <v>400</v>
      </c>
      <c r="B144" s="68" t="s">
        <v>364</v>
      </c>
      <c r="C144" s="69">
        <v>0</v>
      </c>
      <c r="D144" s="69">
        <v>0</v>
      </c>
      <c r="E144" s="60"/>
      <c r="F144" s="82">
        <f t="shared" si="9"/>
        <v>0</v>
      </c>
      <c r="G144" s="82">
        <f t="shared" si="10"/>
        <v>0</v>
      </c>
      <c r="H144" s="37"/>
      <c r="L144" s="37"/>
      <c r="M144" s="37"/>
    </row>
    <row r="145" spans="1:14" x14ac:dyDescent="0.3">
      <c r="A145" s="53" t="s">
        <v>401</v>
      </c>
      <c r="B145" s="68" t="s">
        <v>179</v>
      </c>
      <c r="C145" s="69">
        <v>7300</v>
      </c>
      <c r="D145" s="69">
        <v>8689.2847939999992</v>
      </c>
      <c r="E145" s="60"/>
      <c r="F145" s="82">
        <f t="shared" si="9"/>
        <v>0.84011517323505058</v>
      </c>
      <c r="G145" s="82">
        <f t="shared" si="10"/>
        <v>1</v>
      </c>
      <c r="H145" s="37"/>
      <c r="L145" s="37"/>
      <c r="M145" s="37"/>
      <c r="N145" s="56"/>
    </row>
    <row r="146" spans="1:14" x14ac:dyDescent="0.3">
      <c r="A146" s="53" t="s">
        <v>402</v>
      </c>
      <c r="B146" s="68" t="s">
        <v>367</v>
      </c>
      <c r="C146" s="69">
        <v>0</v>
      </c>
      <c r="D146" s="69">
        <v>0</v>
      </c>
      <c r="E146" s="60"/>
      <c r="F146" s="82">
        <f t="shared" si="9"/>
        <v>0</v>
      </c>
      <c r="G146" s="82">
        <f t="shared" si="10"/>
        <v>0</v>
      </c>
      <c r="H146" s="37"/>
      <c r="L146" s="37"/>
      <c r="M146" s="37"/>
      <c r="N146" s="56"/>
    </row>
    <row r="147" spans="1:14" x14ac:dyDescent="0.3">
      <c r="A147" s="53" t="s">
        <v>403</v>
      </c>
      <c r="B147" s="53" t="s">
        <v>369</v>
      </c>
      <c r="C147" s="69">
        <v>0</v>
      </c>
      <c r="D147" s="69">
        <v>0</v>
      </c>
      <c r="F147" s="82">
        <f t="shared" si="9"/>
        <v>0</v>
      </c>
      <c r="G147" s="82">
        <f t="shared" si="10"/>
        <v>0</v>
      </c>
      <c r="H147" s="37"/>
      <c r="L147" s="37"/>
      <c r="M147" s="37"/>
      <c r="N147" s="56"/>
    </row>
    <row r="148" spans="1:14" x14ac:dyDescent="0.3">
      <c r="A148" s="53" t="s">
        <v>404</v>
      </c>
      <c r="B148" s="68" t="s">
        <v>371</v>
      </c>
      <c r="C148" s="69">
        <v>0</v>
      </c>
      <c r="D148" s="69">
        <v>0</v>
      </c>
      <c r="E148" s="60"/>
      <c r="F148" s="82">
        <f t="shared" si="9"/>
        <v>0</v>
      </c>
      <c r="G148" s="82">
        <f t="shared" si="10"/>
        <v>0</v>
      </c>
      <c r="H148" s="37"/>
      <c r="L148" s="37"/>
      <c r="M148" s="37"/>
      <c r="N148" s="56"/>
    </row>
    <row r="149" spans="1:14" x14ac:dyDescent="0.3">
      <c r="A149" s="53" t="s">
        <v>405</v>
      </c>
      <c r="B149" s="68" t="s">
        <v>372</v>
      </c>
      <c r="C149" s="69">
        <v>0</v>
      </c>
      <c r="D149" s="69">
        <v>0</v>
      </c>
      <c r="E149" s="60"/>
      <c r="F149" s="82">
        <f t="shared" si="9"/>
        <v>0</v>
      </c>
      <c r="G149" s="82">
        <f t="shared" si="10"/>
        <v>0</v>
      </c>
      <c r="H149" s="37"/>
      <c r="L149" s="37"/>
      <c r="M149" s="37"/>
      <c r="N149" s="56"/>
    </row>
    <row r="150" spans="1:14" x14ac:dyDescent="0.3">
      <c r="A150" s="53" t="s">
        <v>406</v>
      </c>
      <c r="B150" s="68" t="s">
        <v>374</v>
      </c>
      <c r="C150" s="69">
        <v>0</v>
      </c>
      <c r="D150" s="69">
        <v>0</v>
      </c>
      <c r="E150" s="60"/>
      <c r="F150" s="82">
        <f t="shared" si="9"/>
        <v>0</v>
      </c>
      <c r="G150" s="82">
        <f t="shared" si="10"/>
        <v>0</v>
      </c>
      <c r="H150" s="37"/>
      <c r="L150" s="37"/>
      <c r="M150" s="37"/>
      <c r="N150" s="56"/>
    </row>
    <row r="151" spans="1:14" x14ac:dyDescent="0.3">
      <c r="A151" s="53" t="s">
        <v>407</v>
      </c>
      <c r="B151" s="53" t="s">
        <v>378</v>
      </c>
      <c r="C151" s="69">
        <v>0</v>
      </c>
      <c r="D151" s="69">
        <v>0</v>
      </c>
      <c r="E151" s="60"/>
      <c r="F151" s="82">
        <f t="shared" si="9"/>
        <v>0</v>
      </c>
      <c r="G151" s="82">
        <f t="shared" si="10"/>
        <v>0</v>
      </c>
      <c r="H151" s="37"/>
      <c r="L151" s="37"/>
      <c r="M151" s="37"/>
      <c r="N151" s="56"/>
    </row>
    <row r="152" spans="1:14" x14ac:dyDescent="0.3">
      <c r="A152" s="53" t="s">
        <v>408</v>
      </c>
      <c r="B152" s="95" t="s">
        <v>376</v>
      </c>
      <c r="C152" s="69">
        <v>0</v>
      </c>
      <c r="D152" s="69">
        <v>0</v>
      </c>
      <c r="E152" s="60"/>
      <c r="F152" s="82">
        <f t="shared" si="9"/>
        <v>0</v>
      </c>
      <c r="G152" s="82">
        <f t="shared" si="10"/>
        <v>0</v>
      </c>
      <c r="H152" s="37"/>
      <c r="L152" s="37"/>
      <c r="M152" s="37"/>
      <c r="N152" s="56"/>
    </row>
    <row r="153" spans="1:14" x14ac:dyDescent="0.3">
      <c r="A153" s="53" t="s">
        <v>409</v>
      </c>
      <c r="B153" s="68" t="s">
        <v>379</v>
      </c>
      <c r="C153" s="69">
        <v>0</v>
      </c>
      <c r="D153" s="69">
        <v>0</v>
      </c>
      <c r="E153" s="60"/>
      <c r="F153" s="82">
        <f t="shared" si="9"/>
        <v>0</v>
      </c>
      <c r="G153" s="82">
        <f t="shared" si="10"/>
        <v>0</v>
      </c>
      <c r="H153" s="37"/>
      <c r="L153" s="37"/>
      <c r="M153" s="37"/>
      <c r="N153" s="56"/>
    </row>
    <row r="154" spans="1:14" x14ac:dyDescent="0.3">
      <c r="A154" s="53" t="s">
        <v>410</v>
      </c>
      <c r="B154" s="68" t="s">
        <v>381</v>
      </c>
      <c r="C154" s="69">
        <v>0</v>
      </c>
      <c r="D154" s="69">
        <v>0</v>
      </c>
      <c r="E154" s="60"/>
      <c r="F154" s="82">
        <f t="shared" si="9"/>
        <v>0</v>
      </c>
      <c r="G154" s="82">
        <f t="shared" si="10"/>
        <v>0</v>
      </c>
      <c r="H154" s="37"/>
      <c r="L154" s="37"/>
      <c r="M154" s="37"/>
      <c r="N154" s="56"/>
    </row>
    <row r="155" spans="1:14" x14ac:dyDescent="0.3">
      <c r="A155" s="53" t="s">
        <v>411</v>
      </c>
      <c r="B155" s="68" t="s">
        <v>383</v>
      </c>
      <c r="C155" s="69">
        <v>0</v>
      </c>
      <c r="D155" s="69">
        <v>0</v>
      </c>
      <c r="E155" s="60"/>
      <c r="F155" s="82">
        <f t="shared" si="9"/>
        <v>0</v>
      </c>
      <c r="G155" s="82">
        <f t="shared" si="10"/>
        <v>0</v>
      </c>
      <c r="H155" s="37"/>
      <c r="L155" s="37"/>
      <c r="M155" s="37"/>
      <c r="N155" s="56"/>
    </row>
    <row r="156" spans="1:14" outlineLevel="1" x14ac:dyDescent="0.3">
      <c r="A156" s="53" t="s">
        <v>412</v>
      </c>
      <c r="B156" s="68" t="s">
        <v>269</v>
      </c>
      <c r="C156" s="69">
        <v>0</v>
      </c>
      <c r="D156" s="69">
        <v>0</v>
      </c>
      <c r="E156" s="60"/>
      <c r="F156" s="82">
        <f t="shared" si="9"/>
        <v>0</v>
      </c>
      <c r="G156" s="82">
        <f t="shared" si="10"/>
        <v>0</v>
      </c>
      <c r="H156" s="37"/>
      <c r="L156" s="37"/>
      <c r="M156" s="37"/>
      <c r="N156" s="56"/>
    </row>
    <row r="157" spans="1:14" outlineLevel="1" x14ac:dyDescent="0.3">
      <c r="A157" s="53" t="s">
        <v>413</v>
      </c>
      <c r="B157" s="97" t="s">
        <v>271</v>
      </c>
      <c r="C157" s="108">
        <f>SUM(C138:C156)</f>
        <v>8689.2847939999992</v>
      </c>
      <c r="D157" s="108">
        <f>IF(COUNT(D138:D156)=0,0,IF(SUM(D138:D156)=C157,SUM(D138:D156),IF(SUM(D138:D156)&lt;&gt;C157,"The total should equal the Nominal Before Hedging")))</f>
        <v>8689.2847939999992</v>
      </c>
      <c r="E157" s="60"/>
      <c r="F157" s="82">
        <f>SUM(F138:F156)</f>
        <v>1</v>
      </c>
      <c r="G157" s="82">
        <f>SUM(G138:G156)</f>
        <v>1</v>
      </c>
      <c r="H157" s="37"/>
      <c r="L157" s="37"/>
      <c r="M157" s="37"/>
      <c r="N157" s="56"/>
    </row>
    <row r="158" spans="1:14" outlineLevel="1" x14ac:dyDescent="0.3">
      <c r="A158" s="53" t="s">
        <v>414</v>
      </c>
      <c r="B158" s="87" t="s">
        <v>273</v>
      </c>
      <c r="C158" s="69"/>
      <c r="D158" s="69"/>
      <c r="E158" s="60"/>
      <c r="F158" s="82" t="str">
        <f t="shared" si="9"/>
        <v/>
      </c>
      <c r="G158" s="82" t="str">
        <f t="shared" si="10"/>
        <v/>
      </c>
      <c r="H158" s="37"/>
      <c r="L158" s="37"/>
      <c r="M158" s="37"/>
      <c r="N158" s="56"/>
    </row>
    <row r="159" spans="1:14" outlineLevel="1" x14ac:dyDescent="0.3">
      <c r="A159" s="53" t="s">
        <v>415</v>
      </c>
      <c r="B159" s="87" t="s">
        <v>273</v>
      </c>
      <c r="C159" s="69"/>
      <c r="D159" s="69"/>
      <c r="E159" s="60"/>
      <c r="F159" s="82" t="str">
        <f t="shared" si="9"/>
        <v/>
      </c>
      <c r="G159" s="82" t="str">
        <f t="shared" si="10"/>
        <v/>
      </c>
      <c r="H159" s="37"/>
      <c r="L159" s="37"/>
      <c r="M159" s="37"/>
      <c r="N159" s="56"/>
    </row>
    <row r="160" spans="1:14" outlineLevel="1" x14ac:dyDescent="0.3">
      <c r="A160" s="53" t="s">
        <v>416</v>
      </c>
      <c r="B160" s="87" t="s">
        <v>273</v>
      </c>
      <c r="C160" s="69"/>
      <c r="D160" s="69"/>
      <c r="E160" s="60"/>
      <c r="F160" s="82" t="str">
        <f t="shared" si="9"/>
        <v/>
      </c>
      <c r="G160" s="82" t="str">
        <f t="shared" si="10"/>
        <v/>
      </c>
      <c r="H160" s="37"/>
      <c r="L160" s="37"/>
      <c r="M160" s="37"/>
      <c r="N160" s="56"/>
    </row>
    <row r="161" spans="1:14" outlineLevel="1" x14ac:dyDescent="0.3">
      <c r="A161" s="53" t="s">
        <v>417</v>
      </c>
      <c r="B161" s="87" t="s">
        <v>273</v>
      </c>
      <c r="C161" s="69"/>
      <c r="D161" s="69"/>
      <c r="E161" s="60"/>
      <c r="F161" s="82" t="str">
        <f t="shared" si="9"/>
        <v/>
      </c>
      <c r="G161" s="82" t="str">
        <f t="shared" si="10"/>
        <v/>
      </c>
      <c r="H161" s="37"/>
      <c r="L161" s="37"/>
      <c r="M161" s="37"/>
      <c r="N161" s="56"/>
    </row>
    <row r="162" spans="1:14" outlineLevel="1" x14ac:dyDescent="0.3">
      <c r="A162" s="53" t="s">
        <v>418</v>
      </c>
      <c r="B162" s="87" t="s">
        <v>273</v>
      </c>
      <c r="C162" s="69"/>
      <c r="D162" s="69"/>
      <c r="E162" s="60"/>
      <c r="F162" s="82" t="str">
        <f t="shared" si="9"/>
        <v/>
      </c>
      <c r="G162" s="82" t="str">
        <f t="shared" si="10"/>
        <v/>
      </c>
      <c r="H162" s="37"/>
      <c r="L162" s="37"/>
      <c r="M162" s="37"/>
      <c r="N162" s="56"/>
    </row>
    <row r="163" spans="1:14" ht="15" customHeight="1" x14ac:dyDescent="0.3">
      <c r="A163" s="64"/>
      <c r="B163" s="65" t="s">
        <v>419</v>
      </c>
      <c r="C163" s="90" t="s">
        <v>346</v>
      </c>
      <c r="D163" s="90" t="s">
        <v>347</v>
      </c>
      <c r="E163" s="66"/>
      <c r="F163" s="90" t="s">
        <v>348</v>
      </c>
      <c r="G163" s="90" t="s">
        <v>349</v>
      </c>
      <c r="H163" s="37"/>
      <c r="L163" s="37"/>
      <c r="M163" s="37"/>
      <c r="N163" s="56"/>
    </row>
    <row r="164" spans="1:14" x14ac:dyDescent="0.3">
      <c r="A164" s="53" t="s">
        <v>420</v>
      </c>
      <c r="B164" s="73" t="s">
        <v>421</v>
      </c>
      <c r="C164" s="69">
        <v>2089.2847940000001</v>
      </c>
      <c r="D164" s="69">
        <v>0</v>
      </c>
      <c r="E164" s="109"/>
      <c r="F164" s="82">
        <f>IF($C$167=0,"",IF(C164="[for completion]","",IF(C164="","",C164/$C$167)))</f>
        <v>0.24044381597926945</v>
      </c>
      <c r="G164" s="82">
        <f>IF($D$167=0,"",IF(D164="[for completion]","",IF(D164="","",D164/$D$167)))</f>
        <v>0</v>
      </c>
      <c r="H164" s="37"/>
      <c r="L164" s="37"/>
      <c r="M164" s="37"/>
      <c r="N164" s="56"/>
    </row>
    <row r="165" spans="1:14" x14ac:dyDescent="0.3">
      <c r="A165" s="53" t="s">
        <v>422</v>
      </c>
      <c r="B165" s="73" t="s">
        <v>423</v>
      </c>
      <c r="C165" s="69">
        <v>6600</v>
      </c>
      <c r="D165" s="69">
        <v>8689.2847939999992</v>
      </c>
      <c r="E165" s="109"/>
      <c r="F165" s="82">
        <f>IF($C$167=0,"",IF(C165="[for completion]","",IF(C165="","",C165/$C$167)))</f>
        <v>0.75955618402073066</v>
      </c>
      <c r="G165" s="82">
        <f>IF($D$167=0,"",IF(D165="[for completion]","",IF(D165="","",D165/$D$167)))</f>
        <v>1</v>
      </c>
      <c r="H165" s="37"/>
      <c r="L165" s="37"/>
      <c r="M165" s="37"/>
      <c r="N165" s="56"/>
    </row>
    <row r="166" spans="1:14" x14ac:dyDescent="0.3">
      <c r="A166" s="53" t="s">
        <v>424</v>
      </c>
      <c r="B166" s="73" t="s">
        <v>269</v>
      </c>
      <c r="C166" s="69">
        <v>0</v>
      </c>
      <c r="D166" s="69">
        <v>0</v>
      </c>
      <c r="E166" s="109"/>
      <c r="F166" s="82">
        <f>IF($C$167=0,"",IF(C166="[for completion]","",IF(C166="","",C166/$C$167)))</f>
        <v>0</v>
      </c>
      <c r="G166" s="82">
        <f>IF($D$167=0,"",IF(D166="[for completion]","",IF(D166="","",D166/$D$167)))</f>
        <v>0</v>
      </c>
      <c r="H166" s="37"/>
      <c r="L166" s="37"/>
      <c r="M166" s="37"/>
      <c r="N166" s="56"/>
    </row>
    <row r="167" spans="1:14" x14ac:dyDescent="0.3">
      <c r="A167" s="53" t="s">
        <v>425</v>
      </c>
      <c r="B167" s="110" t="s">
        <v>271</v>
      </c>
      <c r="C167" s="111">
        <f>SUM(C164:C166)</f>
        <v>8689.2847939999992</v>
      </c>
      <c r="D167" s="111">
        <f>SUM(D164:D166)</f>
        <v>8689.2847939999992</v>
      </c>
      <c r="E167" s="109"/>
      <c r="F167" s="112">
        <f>SUM(F164:F166)</f>
        <v>1</v>
      </c>
      <c r="G167" s="112">
        <f>SUM(G164:G166)</f>
        <v>1</v>
      </c>
      <c r="H167" s="37"/>
      <c r="L167" s="37"/>
      <c r="M167" s="37"/>
      <c r="N167" s="56"/>
    </row>
    <row r="168" spans="1:14" outlineLevel="1" x14ac:dyDescent="0.3">
      <c r="A168" s="53" t="s">
        <v>426</v>
      </c>
      <c r="B168" s="113"/>
      <c r="C168" s="114"/>
      <c r="D168" s="114"/>
      <c r="E168" s="109"/>
      <c r="F168" s="115"/>
      <c r="G168" s="116"/>
      <c r="H168" s="37"/>
      <c r="L168" s="37"/>
      <c r="M168" s="37"/>
      <c r="N168" s="56"/>
    </row>
    <row r="169" spans="1:14" outlineLevel="1" x14ac:dyDescent="0.3">
      <c r="A169" s="53" t="s">
        <v>427</v>
      </c>
      <c r="B169" s="113"/>
      <c r="C169" s="114"/>
      <c r="D169" s="114"/>
      <c r="E169" s="109"/>
      <c r="F169" s="115"/>
      <c r="G169" s="116"/>
      <c r="H169" s="37"/>
      <c r="L169" s="37"/>
      <c r="M169" s="37"/>
      <c r="N169" s="56"/>
    </row>
    <row r="170" spans="1:14" outlineLevel="1" x14ac:dyDescent="0.3">
      <c r="A170" s="53" t="s">
        <v>428</v>
      </c>
      <c r="B170" s="113"/>
      <c r="C170" s="114"/>
      <c r="D170" s="114"/>
      <c r="E170" s="109"/>
      <c r="F170" s="115"/>
      <c r="G170" s="116"/>
      <c r="H170" s="37"/>
      <c r="L170" s="37"/>
      <c r="M170" s="37"/>
      <c r="N170" s="56"/>
    </row>
    <row r="171" spans="1:14" outlineLevel="1" x14ac:dyDescent="0.3">
      <c r="A171" s="53" t="s">
        <v>429</v>
      </c>
      <c r="B171" s="113"/>
      <c r="C171" s="114"/>
      <c r="D171" s="114"/>
      <c r="E171" s="109"/>
      <c r="F171" s="115"/>
      <c r="G171" s="116"/>
      <c r="H171" s="37"/>
      <c r="L171" s="37"/>
      <c r="M171" s="37"/>
      <c r="N171" s="56"/>
    </row>
    <row r="172" spans="1:14" outlineLevel="1" x14ac:dyDescent="0.3">
      <c r="A172" s="53" t="s">
        <v>430</v>
      </c>
      <c r="B172" s="113"/>
      <c r="C172" s="114"/>
      <c r="D172" s="114"/>
      <c r="E172" s="109"/>
      <c r="F172" s="115"/>
      <c r="G172" s="116"/>
      <c r="H172" s="37"/>
      <c r="L172" s="37"/>
      <c r="M172" s="37"/>
      <c r="N172" s="56"/>
    </row>
    <row r="173" spans="1:14" ht="15" customHeight="1" x14ac:dyDescent="0.3">
      <c r="A173" s="64"/>
      <c r="B173" s="65" t="s">
        <v>431</v>
      </c>
      <c r="C173" s="64" t="s">
        <v>229</v>
      </c>
      <c r="D173" s="64"/>
      <c r="E173" s="66"/>
      <c r="F173" s="67" t="s">
        <v>432</v>
      </c>
      <c r="G173" s="67"/>
      <c r="H173" s="37"/>
      <c r="L173" s="37"/>
      <c r="M173" s="37"/>
      <c r="N173" s="56"/>
    </row>
    <row r="174" spans="1:14" ht="15" customHeight="1" x14ac:dyDescent="0.3">
      <c r="A174" s="53" t="s">
        <v>433</v>
      </c>
      <c r="B174" s="68" t="s">
        <v>434</v>
      </c>
      <c r="C174" s="69">
        <v>0</v>
      </c>
      <c r="D174" s="94"/>
      <c r="E174" s="45"/>
      <c r="F174" s="82" t="str">
        <f>IF($C$179=0,"",IF(C174="[for completion]","",C174/$C$179))</f>
        <v/>
      </c>
      <c r="G174" s="83"/>
      <c r="H174" s="37"/>
      <c r="L174" s="37"/>
      <c r="M174" s="37"/>
      <c r="N174" s="56"/>
    </row>
    <row r="175" spans="1:14" ht="30.75" customHeight="1" x14ac:dyDescent="0.3">
      <c r="A175" s="53" t="s">
        <v>435</v>
      </c>
      <c r="B175" s="68" t="s">
        <v>436</v>
      </c>
      <c r="C175" s="69">
        <v>0</v>
      </c>
      <c r="D175" s="55"/>
      <c r="E175" s="117"/>
      <c r="F175" s="82" t="str">
        <f>IF($C$179=0,"",IF(C175="[for completion]","",C175/$C$179))</f>
        <v/>
      </c>
      <c r="G175" s="83"/>
      <c r="H175" s="37"/>
      <c r="L175" s="37"/>
      <c r="M175" s="37"/>
      <c r="N175" s="56"/>
    </row>
    <row r="176" spans="1:14" x14ac:dyDescent="0.3">
      <c r="A176" s="53" t="s">
        <v>437</v>
      </c>
      <c r="B176" s="68" t="s">
        <v>438</v>
      </c>
      <c r="C176" s="69">
        <v>0</v>
      </c>
      <c r="D176" s="55"/>
      <c r="E176" s="117"/>
      <c r="F176" s="82" t="str">
        <f>IF($C$179=0,"",IF(C176="[for completion]","",C176/$C$179))</f>
        <v/>
      </c>
      <c r="G176" s="83"/>
      <c r="H176" s="37"/>
      <c r="L176" s="37"/>
      <c r="M176" s="37"/>
      <c r="N176" s="56"/>
    </row>
    <row r="177" spans="1:14" x14ac:dyDescent="0.3">
      <c r="A177" s="53" t="s">
        <v>439</v>
      </c>
      <c r="B177" s="68" t="s">
        <v>440</v>
      </c>
      <c r="C177" s="69">
        <v>0</v>
      </c>
      <c r="D177" s="55"/>
      <c r="E177" s="117"/>
      <c r="F177" s="82" t="str">
        <f>IF($C$179=0,"",IF(C177="[for completion]","",C177/$C$179))</f>
        <v/>
      </c>
      <c r="G177" s="83"/>
      <c r="H177" s="37"/>
      <c r="L177" s="37"/>
      <c r="M177" s="37"/>
      <c r="N177" s="56"/>
    </row>
    <row r="178" spans="1:14" x14ac:dyDescent="0.3">
      <c r="A178" s="53" t="s">
        <v>441</v>
      </c>
      <c r="B178" s="68" t="s">
        <v>269</v>
      </c>
      <c r="C178" s="69">
        <v>0</v>
      </c>
      <c r="D178" s="55"/>
      <c r="E178" s="117"/>
      <c r="F178" s="82" t="str">
        <f t="shared" ref="F178:F187" si="11">IF($C$179=0,"",IF(C178="[for completion]","",C178/$C$179))</f>
        <v/>
      </c>
      <c r="G178" s="83"/>
      <c r="H178" s="37"/>
      <c r="L178" s="37"/>
      <c r="M178" s="37"/>
      <c r="N178" s="56"/>
    </row>
    <row r="179" spans="1:14" x14ac:dyDescent="0.3">
      <c r="A179" s="53" t="s">
        <v>442</v>
      </c>
      <c r="B179" s="97" t="s">
        <v>271</v>
      </c>
      <c r="C179" s="85">
        <f>SUM(C174:C178)</f>
        <v>0</v>
      </c>
      <c r="E179" s="117"/>
      <c r="F179" s="86">
        <f>SUM(F174:F178)</f>
        <v>0</v>
      </c>
      <c r="G179" s="83"/>
      <c r="H179" s="37"/>
      <c r="L179" s="37"/>
      <c r="M179" s="37"/>
      <c r="N179" s="56"/>
    </row>
    <row r="180" spans="1:14" outlineLevel="1" x14ac:dyDescent="0.3">
      <c r="A180" s="53" t="s">
        <v>443</v>
      </c>
      <c r="B180" s="118" t="s">
        <v>444</v>
      </c>
      <c r="C180" s="69"/>
      <c r="D180" s="55"/>
      <c r="E180" s="117"/>
      <c r="F180" s="82" t="str">
        <f t="shared" si="11"/>
        <v/>
      </c>
      <c r="G180" s="83"/>
      <c r="H180" s="37"/>
      <c r="L180" s="37"/>
      <c r="M180" s="37"/>
      <c r="N180" s="56"/>
    </row>
    <row r="181" spans="1:14" s="121" customFormat="1" ht="28.8" outlineLevel="1" x14ac:dyDescent="0.3">
      <c r="A181" s="53" t="s">
        <v>445</v>
      </c>
      <c r="B181" s="118" t="s">
        <v>446</v>
      </c>
      <c r="C181" s="119"/>
      <c r="D181" s="120"/>
      <c r="F181" s="82" t="str">
        <f t="shared" si="11"/>
        <v/>
      </c>
      <c r="G181" s="120"/>
    </row>
    <row r="182" spans="1:14" ht="28.8" outlineLevel="1" x14ac:dyDescent="0.3">
      <c r="A182" s="53" t="s">
        <v>447</v>
      </c>
      <c r="B182" s="118" t="s">
        <v>448</v>
      </c>
      <c r="C182" s="69"/>
      <c r="D182" s="55"/>
      <c r="E182" s="117"/>
      <c r="F182" s="82" t="str">
        <f t="shared" si="11"/>
        <v/>
      </c>
      <c r="G182" s="83"/>
      <c r="H182" s="37"/>
      <c r="L182" s="37"/>
      <c r="M182" s="37"/>
      <c r="N182" s="56"/>
    </row>
    <row r="183" spans="1:14" outlineLevel="1" x14ac:dyDescent="0.3">
      <c r="A183" s="53" t="s">
        <v>449</v>
      </c>
      <c r="B183" s="118" t="s">
        <v>450</v>
      </c>
      <c r="C183" s="69"/>
      <c r="D183" s="55"/>
      <c r="E183" s="117"/>
      <c r="F183" s="82" t="str">
        <f t="shared" si="11"/>
        <v/>
      </c>
      <c r="G183" s="83"/>
      <c r="H183" s="37"/>
      <c r="L183" s="37"/>
      <c r="M183" s="37"/>
      <c r="N183" s="56"/>
    </row>
    <row r="184" spans="1:14" s="121" customFormat="1" outlineLevel="1" x14ac:dyDescent="0.3">
      <c r="A184" s="53" t="s">
        <v>451</v>
      </c>
      <c r="B184" s="118" t="s">
        <v>452</v>
      </c>
      <c r="C184" s="119"/>
      <c r="D184" s="120"/>
      <c r="F184" s="82" t="str">
        <f t="shared" si="11"/>
        <v/>
      </c>
      <c r="G184" s="120"/>
    </row>
    <row r="185" spans="1:14" outlineLevel="1" x14ac:dyDescent="0.3">
      <c r="A185" s="53" t="s">
        <v>453</v>
      </c>
      <c r="B185" s="118" t="s">
        <v>454</v>
      </c>
      <c r="C185" s="69"/>
      <c r="D185" s="55"/>
      <c r="E185" s="117"/>
      <c r="F185" s="82" t="str">
        <f t="shared" si="11"/>
        <v/>
      </c>
      <c r="G185" s="83"/>
      <c r="H185" s="37"/>
      <c r="L185" s="37"/>
      <c r="M185" s="37"/>
      <c r="N185" s="56"/>
    </row>
    <row r="186" spans="1:14" outlineLevel="1" x14ac:dyDescent="0.3">
      <c r="A186" s="53" t="s">
        <v>455</v>
      </c>
      <c r="B186" s="118" t="s">
        <v>456</v>
      </c>
      <c r="C186" s="69"/>
      <c r="D186" s="55"/>
      <c r="E186" s="117"/>
      <c r="F186" s="82" t="str">
        <f t="shared" si="11"/>
        <v/>
      </c>
      <c r="G186" s="83"/>
      <c r="H186" s="37"/>
      <c r="L186" s="37"/>
      <c r="M186" s="37"/>
      <c r="N186" s="56"/>
    </row>
    <row r="187" spans="1:14" outlineLevel="1" x14ac:dyDescent="0.3">
      <c r="A187" s="53" t="s">
        <v>457</v>
      </c>
      <c r="B187" s="118" t="s">
        <v>458</v>
      </c>
      <c r="C187" s="69"/>
      <c r="D187" s="55"/>
      <c r="E187" s="117"/>
      <c r="F187" s="82" t="str">
        <f t="shared" si="11"/>
        <v/>
      </c>
      <c r="G187" s="83"/>
      <c r="H187" s="37"/>
      <c r="L187" s="37"/>
      <c r="M187" s="37"/>
      <c r="N187" s="56"/>
    </row>
    <row r="188" spans="1:14" outlineLevel="1" x14ac:dyDescent="0.3">
      <c r="A188" s="53" t="s">
        <v>459</v>
      </c>
      <c r="B188" s="121"/>
      <c r="E188" s="117"/>
      <c r="F188" s="101"/>
      <c r="G188" s="101"/>
      <c r="H188" s="37"/>
      <c r="L188" s="37"/>
      <c r="M188" s="37"/>
      <c r="N188" s="56"/>
    </row>
    <row r="189" spans="1:14" outlineLevel="1" x14ac:dyDescent="0.3">
      <c r="A189" s="53" t="s">
        <v>460</v>
      </c>
      <c r="B189" s="121"/>
      <c r="E189" s="117"/>
      <c r="F189" s="101"/>
      <c r="G189" s="101"/>
      <c r="H189" s="37"/>
      <c r="L189" s="37"/>
      <c r="M189" s="37"/>
      <c r="N189" s="56"/>
    </row>
    <row r="190" spans="1:14" outlineLevel="1" x14ac:dyDescent="0.3">
      <c r="A190" s="53" t="s">
        <v>461</v>
      </c>
      <c r="B190" s="121"/>
      <c r="E190" s="117"/>
      <c r="F190" s="101"/>
      <c r="G190" s="101"/>
      <c r="H190" s="37"/>
      <c r="L190" s="37"/>
      <c r="M190" s="37"/>
      <c r="N190" s="56"/>
    </row>
    <row r="191" spans="1:14" outlineLevel="1" x14ac:dyDescent="0.3">
      <c r="A191" s="53" t="s">
        <v>462</v>
      </c>
      <c r="B191" s="87"/>
      <c r="E191" s="117"/>
      <c r="F191" s="101"/>
      <c r="G191" s="101"/>
      <c r="H191" s="37"/>
      <c r="L191" s="37"/>
      <c r="M191" s="37"/>
      <c r="N191" s="56"/>
    </row>
    <row r="192" spans="1:14" ht="15" customHeight="1" x14ac:dyDescent="0.3">
      <c r="A192" s="64"/>
      <c r="B192" s="65" t="s">
        <v>463</v>
      </c>
      <c r="C192" s="64" t="s">
        <v>229</v>
      </c>
      <c r="D192" s="64"/>
      <c r="E192" s="66"/>
      <c r="F192" s="67" t="s">
        <v>432</v>
      </c>
      <c r="G192" s="67"/>
      <c r="H192" s="37"/>
      <c r="L192" s="37"/>
      <c r="M192" s="37"/>
      <c r="N192" s="56"/>
    </row>
    <row r="193" spans="1:14" x14ac:dyDescent="0.3">
      <c r="A193" s="53" t="s">
        <v>464</v>
      </c>
      <c r="B193" s="68" t="s">
        <v>465</v>
      </c>
      <c r="C193" s="69">
        <v>0</v>
      </c>
      <c r="D193" s="55"/>
      <c r="E193" s="81"/>
      <c r="F193" s="82" t="str">
        <f t="shared" ref="F193:F207" si="12">IF($C$209=0,"",IF(C193="[for completion]","",C193/$C$209))</f>
        <v/>
      </c>
      <c r="G193" s="83"/>
      <c r="H193" s="37"/>
      <c r="L193" s="37"/>
      <c r="M193" s="37"/>
      <c r="N193" s="56"/>
    </row>
    <row r="194" spans="1:14" x14ac:dyDescent="0.3">
      <c r="A194" s="53" t="s">
        <v>466</v>
      </c>
      <c r="B194" s="68" t="s">
        <v>467</v>
      </c>
      <c r="C194" s="69">
        <v>0</v>
      </c>
      <c r="D194" s="55"/>
      <c r="E194" s="117"/>
      <c r="F194" s="82" t="str">
        <f t="shared" si="12"/>
        <v/>
      </c>
      <c r="G194" s="89"/>
      <c r="H194" s="37"/>
      <c r="L194" s="37"/>
      <c r="M194" s="37"/>
      <c r="N194" s="56"/>
    </row>
    <row r="195" spans="1:14" x14ac:dyDescent="0.3">
      <c r="A195" s="53" t="s">
        <v>468</v>
      </c>
      <c r="B195" s="68" t="s">
        <v>469</v>
      </c>
      <c r="C195" s="69">
        <v>0</v>
      </c>
      <c r="D195" s="55"/>
      <c r="E195" s="117"/>
      <c r="F195" s="82" t="str">
        <f t="shared" si="12"/>
        <v/>
      </c>
      <c r="G195" s="89"/>
      <c r="H195" s="37"/>
      <c r="L195" s="37"/>
      <c r="M195" s="37"/>
      <c r="N195" s="56"/>
    </row>
    <row r="196" spans="1:14" x14ac:dyDescent="0.3">
      <c r="A196" s="53" t="s">
        <v>470</v>
      </c>
      <c r="B196" s="68" t="s">
        <v>471</v>
      </c>
      <c r="C196" s="69">
        <v>0</v>
      </c>
      <c r="D196" s="55"/>
      <c r="E196" s="117"/>
      <c r="F196" s="82" t="str">
        <f t="shared" si="12"/>
        <v/>
      </c>
      <c r="G196" s="89"/>
      <c r="H196" s="37"/>
      <c r="L196" s="37"/>
      <c r="M196" s="37"/>
      <c r="N196" s="56"/>
    </row>
    <row r="197" spans="1:14" x14ac:dyDescent="0.3">
      <c r="A197" s="53" t="s">
        <v>472</v>
      </c>
      <c r="B197" s="68" t="s">
        <v>473</v>
      </c>
      <c r="C197" s="69">
        <v>0</v>
      </c>
      <c r="D197" s="55"/>
      <c r="E197" s="117"/>
      <c r="F197" s="82" t="str">
        <f t="shared" si="12"/>
        <v/>
      </c>
      <c r="G197" s="89"/>
      <c r="H197" s="37"/>
      <c r="L197" s="37"/>
      <c r="M197" s="37"/>
      <c r="N197" s="56"/>
    </row>
    <row r="198" spans="1:14" x14ac:dyDescent="0.3">
      <c r="A198" s="53" t="s">
        <v>474</v>
      </c>
      <c r="B198" s="53" t="s">
        <v>163</v>
      </c>
      <c r="C198" s="69">
        <v>0</v>
      </c>
      <c r="D198" s="55"/>
      <c r="E198" s="117"/>
      <c r="F198" s="82" t="str">
        <f t="shared" si="12"/>
        <v/>
      </c>
      <c r="G198" s="89"/>
      <c r="H198" s="37"/>
      <c r="L198" s="37"/>
      <c r="M198" s="37"/>
      <c r="N198" s="56"/>
    </row>
    <row r="199" spans="1:14" x14ac:dyDescent="0.3">
      <c r="A199" s="53" t="s">
        <v>475</v>
      </c>
      <c r="B199" s="68" t="s">
        <v>476</v>
      </c>
      <c r="C199" s="69">
        <v>0</v>
      </c>
      <c r="D199" s="55"/>
      <c r="E199" s="117"/>
      <c r="F199" s="82" t="str">
        <f t="shared" si="12"/>
        <v/>
      </c>
      <c r="G199" s="89"/>
      <c r="H199" s="37"/>
      <c r="L199" s="37"/>
      <c r="M199" s="37"/>
      <c r="N199" s="56"/>
    </row>
    <row r="200" spans="1:14" x14ac:dyDescent="0.3">
      <c r="A200" s="53" t="s">
        <v>477</v>
      </c>
      <c r="B200" s="68" t="s">
        <v>478</v>
      </c>
      <c r="C200" s="69">
        <v>0</v>
      </c>
      <c r="D200" s="55"/>
      <c r="E200" s="117"/>
      <c r="F200" s="82" t="str">
        <f t="shared" si="12"/>
        <v/>
      </c>
      <c r="G200" s="89"/>
      <c r="H200" s="37"/>
      <c r="L200" s="37"/>
      <c r="M200" s="37"/>
      <c r="N200" s="56"/>
    </row>
    <row r="201" spans="1:14" x14ac:dyDescent="0.3">
      <c r="A201" s="53" t="s">
        <v>479</v>
      </c>
      <c r="B201" s="68" t="s">
        <v>480</v>
      </c>
      <c r="C201" s="69">
        <v>0</v>
      </c>
      <c r="D201" s="55"/>
      <c r="E201" s="117"/>
      <c r="F201" s="82" t="str">
        <f t="shared" si="12"/>
        <v/>
      </c>
      <c r="G201" s="89"/>
      <c r="H201" s="37"/>
      <c r="L201" s="37"/>
      <c r="M201" s="37"/>
      <c r="N201" s="56"/>
    </row>
    <row r="202" spans="1:14" x14ac:dyDescent="0.3">
      <c r="A202" s="53" t="s">
        <v>481</v>
      </c>
      <c r="B202" s="68" t="s">
        <v>482</v>
      </c>
      <c r="C202" s="69">
        <v>0</v>
      </c>
      <c r="D202" s="55"/>
      <c r="E202" s="117"/>
      <c r="F202" s="82" t="str">
        <f t="shared" si="12"/>
        <v/>
      </c>
      <c r="G202" s="89"/>
      <c r="H202" s="37"/>
      <c r="L202" s="37"/>
      <c r="M202" s="37"/>
      <c r="N202" s="56"/>
    </row>
    <row r="203" spans="1:14" x14ac:dyDescent="0.3">
      <c r="A203" s="53" t="s">
        <v>483</v>
      </c>
      <c r="B203" s="68" t="s">
        <v>484</v>
      </c>
      <c r="C203" s="69">
        <v>0</v>
      </c>
      <c r="D203" s="55"/>
      <c r="E203" s="117"/>
      <c r="F203" s="82" t="str">
        <f t="shared" si="12"/>
        <v/>
      </c>
      <c r="G203" s="89"/>
      <c r="H203" s="37"/>
      <c r="L203" s="37"/>
      <c r="M203" s="37"/>
      <c r="N203" s="56"/>
    </row>
    <row r="204" spans="1:14" x14ac:dyDescent="0.3">
      <c r="A204" s="53" t="s">
        <v>485</v>
      </c>
      <c r="B204" s="68" t="s">
        <v>486</v>
      </c>
      <c r="C204" s="69">
        <v>0</v>
      </c>
      <c r="D204" s="55"/>
      <c r="E204" s="117"/>
      <c r="F204" s="82" t="str">
        <f t="shared" si="12"/>
        <v/>
      </c>
      <c r="G204" s="89"/>
      <c r="H204" s="37"/>
      <c r="L204" s="37"/>
      <c r="M204" s="37"/>
      <c r="N204" s="56"/>
    </row>
    <row r="205" spans="1:14" x14ac:dyDescent="0.3">
      <c r="A205" s="53" t="s">
        <v>487</v>
      </c>
      <c r="B205" s="68" t="s">
        <v>488</v>
      </c>
      <c r="C205" s="69">
        <v>0</v>
      </c>
      <c r="D205" s="55"/>
      <c r="E205" s="117"/>
      <c r="F205" s="82" t="str">
        <f t="shared" si="12"/>
        <v/>
      </c>
      <c r="G205" s="89"/>
      <c r="H205" s="37"/>
      <c r="L205" s="37"/>
      <c r="M205" s="37"/>
      <c r="N205" s="56"/>
    </row>
    <row r="206" spans="1:14" x14ac:dyDescent="0.3">
      <c r="A206" s="53" t="s">
        <v>489</v>
      </c>
      <c r="B206" s="68" t="s">
        <v>490</v>
      </c>
      <c r="C206" s="69">
        <v>0</v>
      </c>
      <c r="D206" s="55"/>
      <c r="E206" s="117"/>
      <c r="F206" s="82" t="str">
        <f>IF($C$209=0,"",IF(C206="[for completion]","",C206/$C$209))</f>
        <v/>
      </c>
      <c r="G206" s="89"/>
      <c r="H206" s="37"/>
      <c r="L206" s="37"/>
      <c r="M206" s="37"/>
      <c r="N206" s="56"/>
    </row>
    <row r="207" spans="1:14" x14ac:dyDescent="0.3">
      <c r="A207" s="53" t="s">
        <v>491</v>
      </c>
      <c r="B207" s="68" t="s">
        <v>269</v>
      </c>
      <c r="C207" s="69">
        <v>0</v>
      </c>
      <c r="D207" s="55"/>
      <c r="E207" s="117"/>
      <c r="F207" s="82" t="str">
        <f t="shared" si="12"/>
        <v/>
      </c>
      <c r="G207" s="89"/>
      <c r="H207" s="37"/>
      <c r="L207" s="37"/>
      <c r="M207" s="37"/>
      <c r="N207" s="56"/>
    </row>
    <row r="208" spans="1:14" x14ac:dyDescent="0.3">
      <c r="A208" s="53" t="s">
        <v>492</v>
      </c>
      <c r="B208" s="84" t="s">
        <v>493</v>
      </c>
      <c r="C208" s="69">
        <v>0</v>
      </c>
      <c r="D208" s="122"/>
      <c r="E208" s="117"/>
      <c r="F208" s="123" t="str">
        <f>IF($C$209=0,"",IF(C208="[for completion]","",C208/$C$209))</f>
        <v/>
      </c>
      <c r="G208" s="89"/>
      <c r="H208" s="37"/>
      <c r="L208" s="37"/>
      <c r="M208" s="37"/>
      <c r="N208" s="56"/>
    </row>
    <row r="209" spans="1:14" outlineLevel="1" x14ac:dyDescent="0.3">
      <c r="A209" s="53" t="s">
        <v>494</v>
      </c>
      <c r="B209" s="97" t="s">
        <v>271</v>
      </c>
      <c r="C209" s="108">
        <f>SUM(C193:C207)</f>
        <v>0</v>
      </c>
      <c r="E209" s="117"/>
      <c r="F209" s="86">
        <f>SUM(F193:F207)</f>
        <v>0</v>
      </c>
      <c r="G209" s="117"/>
      <c r="H209" s="37"/>
      <c r="L209" s="37"/>
      <c r="M209" s="37"/>
      <c r="N209" s="56"/>
    </row>
    <row r="210" spans="1:14" outlineLevel="1" x14ac:dyDescent="0.3">
      <c r="A210" s="53" t="s">
        <v>495</v>
      </c>
      <c r="B210" s="87" t="s">
        <v>273</v>
      </c>
      <c r="C210" s="69"/>
      <c r="D210" s="55"/>
      <c r="E210" s="117"/>
      <c r="F210" s="82" t="str">
        <f t="shared" ref="F210:F215" si="13">IF($C$209=0,"",IF(C210="[for completion]","",C210/$C$209))</f>
        <v/>
      </c>
      <c r="G210" s="89"/>
      <c r="H210" s="37"/>
      <c r="L210" s="37"/>
      <c r="M210" s="37"/>
      <c r="N210" s="56"/>
    </row>
    <row r="211" spans="1:14" outlineLevel="1" x14ac:dyDescent="0.3">
      <c r="A211" s="53" t="s">
        <v>496</v>
      </c>
      <c r="B211" s="87" t="s">
        <v>273</v>
      </c>
      <c r="C211" s="69"/>
      <c r="D211" s="55"/>
      <c r="E211" s="117"/>
      <c r="F211" s="82" t="str">
        <f t="shared" si="13"/>
        <v/>
      </c>
      <c r="G211" s="89"/>
      <c r="H211" s="37"/>
      <c r="L211" s="37"/>
      <c r="M211" s="37"/>
      <c r="N211" s="56"/>
    </row>
    <row r="212" spans="1:14" outlineLevel="1" x14ac:dyDescent="0.3">
      <c r="A212" s="53" t="s">
        <v>497</v>
      </c>
      <c r="B212" s="87" t="s">
        <v>273</v>
      </c>
      <c r="C212" s="69"/>
      <c r="D212" s="55"/>
      <c r="E212" s="117"/>
      <c r="F212" s="82" t="str">
        <f t="shared" si="13"/>
        <v/>
      </c>
      <c r="G212" s="89"/>
      <c r="H212" s="37"/>
      <c r="L212" s="37"/>
      <c r="M212" s="37"/>
      <c r="N212" s="56"/>
    </row>
    <row r="213" spans="1:14" outlineLevel="1" x14ac:dyDescent="0.3">
      <c r="A213" s="53" t="s">
        <v>498</v>
      </c>
      <c r="B213" s="87" t="s">
        <v>273</v>
      </c>
      <c r="C213" s="69"/>
      <c r="D213" s="55"/>
      <c r="E213" s="117"/>
      <c r="F213" s="82" t="str">
        <f t="shared" si="13"/>
        <v/>
      </c>
      <c r="G213" s="89"/>
      <c r="H213" s="37"/>
      <c r="L213" s="37"/>
      <c r="M213" s="37"/>
      <c r="N213" s="56"/>
    </row>
    <row r="214" spans="1:14" outlineLevel="1" x14ac:dyDescent="0.3">
      <c r="A214" s="53" t="s">
        <v>499</v>
      </c>
      <c r="B214" s="87" t="s">
        <v>273</v>
      </c>
      <c r="C214" s="69"/>
      <c r="D214" s="55"/>
      <c r="E214" s="117"/>
      <c r="F214" s="82" t="str">
        <f t="shared" si="13"/>
        <v/>
      </c>
      <c r="G214" s="89"/>
      <c r="H214" s="37"/>
      <c r="L214" s="37"/>
      <c r="M214" s="37"/>
      <c r="N214" s="56"/>
    </row>
    <row r="215" spans="1:14" outlineLevel="1" x14ac:dyDescent="0.3">
      <c r="A215" s="53" t="s">
        <v>500</v>
      </c>
      <c r="B215" s="87" t="s">
        <v>273</v>
      </c>
      <c r="C215" s="69"/>
      <c r="D215" s="55"/>
      <c r="E215" s="117"/>
      <c r="F215" s="82" t="str">
        <f t="shared" si="13"/>
        <v/>
      </c>
      <c r="G215" s="89"/>
      <c r="H215" s="37"/>
      <c r="L215" s="37"/>
      <c r="M215" s="37"/>
      <c r="N215" s="56"/>
    </row>
    <row r="216" spans="1:14" ht="15" customHeight="1" x14ac:dyDescent="0.3">
      <c r="A216" s="64"/>
      <c r="B216" s="65" t="s">
        <v>501</v>
      </c>
      <c r="C216" s="64" t="s">
        <v>229</v>
      </c>
      <c r="D216" s="64"/>
      <c r="E216" s="66"/>
      <c r="F216" s="67" t="s">
        <v>259</v>
      </c>
      <c r="G216" s="67" t="s">
        <v>502</v>
      </c>
      <c r="H216" s="37"/>
      <c r="L216" s="37"/>
      <c r="M216" s="37"/>
      <c r="N216" s="56"/>
    </row>
    <row r="217" spans="1:14" x14ac:dyDescent="0.3">
      <c r="A217" s="53" t="s">
        <v>503</v>
      </c>
      <c r="B217" s="95" t="s">
        <v>504</v>
      </c>
      <c r="C217" s="69">
        <v>0</v>
      </c>
      <c r="D217" s="55"/>
      <c r="E217" s="109"/>
      <c r="F217" s="82">
        <f>IF($C$38=0,"",IF(C217="[for completion]","",IF(C217="","",C217/$C$38)))</f>
        <v>0</v>
      </c>
      <c r="G217" s="82">
        <f>IF($C$39=0,"",IF(C217="[for completion]","",IF(C217="","",C217/$C$39)))</f>
        <v>0</v>
      </c>
      <c r="H217" s="37"/>
      <c r="L217" s="37"/>
      <c r="M217" s="37"/>
      <c r="N217" s="56"/>
    </row>
    <row r="218" spans="1:14" x14ac:dyDescent="0.3">
      <c r="A218" s="53" t="s">
        <v>505</v>
      </c>
      <c r="B218" s="95" t="s">
        <v>506</v>
      </c>
      <c r="C218" s="69">
        <v>0</v>
      </c>
      <c r="D218" s="55"/>
      <c r="E218" s="109"/>
      <c r="F218" s="82">
        <f>IF($C$38=0,"",IF(C218="[for completion]","",IF(C218="","",C218/$C$38)))</f>
        <v>0</v>
      </c>
      <c r="G218" s="82">
        <f>IF($C$39=0,"",IF(C218="[for completion]","",IF(C218="","",C218/$C$39)))</f>
        <v>0</v>
      </c>
      <c r="H218" s="37"/>
      <c r="L218" s="37"/>
      <c r="M218" s="37"/>
      <c r="N218" s="56"/>
    </row>
    <row r="219" spans="1:14" x14ac:dyDescent="0.3">
      <c r="A219" s="53" t="s">
        <v>507</v>
      </c>
      <c r="B219" s="95" t="s">
        <v>269</v>
      </c>
      <c r="C219" s="69">
        <v>0</v>
      </c>
      <c r="D219" s="55"/>
      <c r="E219" s="109"/>
      <c r="F219" s="82">
        <f>IF($C$38=0,"",IF(C219="[for completion]","",IF(C219="","",C219/$C$38)))</f>
        <v>0</v>
      </c>
      <c r="G219" s="82">
        <f>IF($C$39=0,"",IF(C219="[for completion]","",IF(C219="","",C219/$C$39)))</f>
        <v>0</v>
      </c>
      <c r="H219" s="37"/>
      <c r="L219" s="37"/>
      <c r="M219" s="37"/>
      <c r="N219" s="56"/>
    </row>
    <row r="220" spans="1:14" x14ac:dyDescent="0.3">
      <c r="A220" s="53" t="s">
        <v>508</v>
      </c>
      <c r="B220" s="97" t="s">
        <v>271</v>
      </c>
      <c r="C220" s="108">
        <f>SUM(C217:C219)</f>
        <v>0</v>
      </c>
      <c r="E220" s="109"/>
      <c r="F220" s="75">
        <f>SUM(F217:F219)</f>
        <v>0</v>
      </c>
      <c r="G220" s="75">
        <f>SUM(G217:G219)</f>
        <v>0</v>
      </c>
      <c r="H220" s="37"/>
      <c r="L220" s="37"/>
      <c r="M220" s="37"/>
      <c r="N220" s="56"/>
    </row>
    <row r="221" spans="1:14" outlineLevel="1" x14ac:dyDescent="0.3">
      <c r="A221" s="53" t="s">
        <v>509</v>
      </c>
      <c r="B221" s="87" t="s">
        <v>273</v>
      </c>
      <c r="C221" s="69"/>
      <c r="D221" s="55"/>
      <c r="E221" s="109"/>
      <c r="F221" s="82" t="str">
        <f t="shared" ref="F221:F227" si="14">IF($C$38=0,"",IF(C221="[for completion]","",IF(C221="","",C221/$C$38)))</f>
        <v/>
      </c>
      <c r="G221" s="82" t="str">
        <f t="shared" ref="G221:G227" si="15">IF($C$39=0,"",IF(C221="[for completion]","",IF(C221="","",C221/$C$39)))</f>
        <v/>
      </c>
      <c r="H221" s="37"/>
      <c r="L221" s="37"/>
      <c r="M221" s="37"/>
      <c r="N221" s="56"/>
    </row>
    <row r="222" spans="1:14" outlineLevel="1" x14ac:dyDescent="0.3">
      <c r="A222" s="53" t="s">
        <v>510</v>
      </c>
      <c r="B222" s="87" t="s">
        <v>273</v>
      </c>
      <c r="C222" s="69"/>
      <c r="D222" s="55"/>
      <c r="E222" s="109"/>
      <c r="F222" s="82" t="str">
        <f t="shared" si="14"/>
        <v/>
      </c>
      <c r="G222" s="82" t="str">
        <f t="shared" si="15"/>
        <v/>
      </c>
      <c r="H222" s="37"/>
      <c r="L222" s="37"/>
      <c r="M222" s="37"/>
      <c r="N222" s="56"/>
    </row>
    <row r="223" spans="1:14" outlineLevel="1" x14ac:dyDescent="0.3">
      <c r="A223" s="53" t="s">
        <v>511</v>
      </c>
      <c r="B223" s="87" t="s">
        <v>273</v>
      </c>
      <c r="C223" s="69"/>
      <c r="D223" s="55"/>
      <c r="E223" s="109"/>
      <c r="F223" s="82" t="str">
        <f t="shared" si="14"/>
        <v/>
      </c>
      <c r="G223" s="82" t="str">
        <f t="shared" si="15"/>
        <v/>
      </c>
      <c r="H223" s="37"/>
      <c r="L223" s="37"/>
      <c r="M223" s="37"/>
      <c r="N223" s="56"/>
    </row>
    <row r="224" spans="1:14" outlineLevel="1" x14ac:dyDescent="0.3">
      <c r="A224" s="53" t="s">
        <v>512</v>
      </c>
      <c r="B224" s="87" t="s">
        <v>273</v>
      </c>
      <c r="C224" s="69"/>
      <c r="D224" s="55"/>
      <c r="E224" s="109"/>
      <c r="F224" s="82" t="str">
        <f t="shared" si="14"/>
        <v/>
      </c>
      <c r="G224" s="82" t="str">
        <f t="shared" si="15"/>
        <v/>
      </c>
      <c r="H224" s="37"/>
      <c r="L224" s="37"/>
      <c r="M224" s="37"/>
      <c r="N224" s="56"/>
    </row>
    <row r="225" spans="1:14" outlineLevel="1" x14ac:dyDescent="0.3">
      <c r="A225" s="53" t="s">
        <v>513</v>
      </c>
      <c r="B225" s="87" t="s">
        <v>273</v>
      </c>
      <c r="C225" s="69"/>
      <c r="D225" s="55"/>
      <c r="E225" s="109"/>
      <c r="F225" s="82" t="str">
        <f t="shared" si="14"/>
        <v/>
      </c>
      <c r="G225" s="82" t="str">
        <f t="shared" si="15"/>
        <v/>
      </c>
      <c r="H225" s="37"/>
      <c r="L225" s="37"/>
      <c r="M225" s="37"/>
    </row>
    <row r="226" spans="1:14" outlineLevel="1" x14ac:dyDescent="0.3">
      <c r="A226" s="53" t="s">
        <v>514</v>
      </c>
      <c r="B226" s="87" t="s">
        <v>273</v>
      </c>
      <c r="C226" s="69"/>
      <c r="D226" s="55"/>
      <c r="E226" s="60"/>
      <c r="F226" s="82" t="str">
        <f t="shared" si="14"/>
        <v/>
      </c>
      <c r="G226" s="82" t="str">
        <f t="shared" si="15"/>
        <v/>
      </c>
      <c r="H226" s="37"/>
      <c r="L226" s="37"/>
      <c r="M226" s="37"/>
    </row>
    <row r="227" spans="1:14" outlineLevel="1" x14ac:dyDescent="0.3">
      <c r="A227" s="53" t="s">
        <v>515</v>
      </c>
      <c r="B227" s="87" t="s">
        <v>273</v>
      </c>
      <c r="C227" s="69"/>
      <c r="D227" s="55"/>
      <c r="E227" s="109"/>
      <c r="F227" s="82" t="str">
        <f t="shared" si="14"/>
        <v/>
      </c>
      <c r="G227" s="82" t="str">
        <f t="shared" si="15"/>
        <v/>
      </c>
      <c r="H227" s="37"/>
      <c r="L227" s="37"/>
      <c r="M227" s="37"/>
    </row>
    <row r="228" spans="1:14" ht="15" customHeight="1" x14ac:dyDescent="0.3">
      <c r="A228" s="64"/>
      <c r="B228" s="65" t="s">
        <v>516</v>
      </c>
      <c r="C228" s="64"/>
      <c r="D228" s="64"/>
      <c r="E228" s="66"/>
      <c r="F228" s="67"/>
      <c r="G228" s="67"/>
      <c r="H228" s="37"/>
      <c r="L228" s="37"/>
      <c r="M228" s="37"/>
    </row>
    <row r="229" spans="1:14" ht="28.8" x14ac:dyDescent="0.3">
      <c r="A229" s="53" t="s">
        <v>517</v>
      </c>
      <c r="B229" s="68" t="s">
        <v>518</v>
      </c>
      <c r="C229" s="124" t="str">
        <f>C30</f>
        <v>https://coveredbondlabel.com/issuer/70-clydesdale-bank-plc</v>
      </c>
      <c r="H229" s="37"/>
      <c r="L229" s="37"/>
      <c r="M229" s="37"/>
    </row>
    <row r="230" spans="1:14" ht="15" customHeight="1" x14ac:dyDescent="0.3">
      <c r="A230" s="64"/>
      <c r="B230" s="65" t="s">
        <v>519</v>
      </c>
      <c r="C230" s="64"/>
      <c r="D230" s="64"/>
      <c r="E230" s="66"/>
      <c r="F230" s="67"/>
      <c r="G230" s="67"/>
      <c r="H230" s="37"/>
      <c r="L230" s="37"/>
      <c r="M230" s="37"/>
    </row>
    <row r="231" spans="1:14" x14ac:dyDescent="0.3">
      <c r="A231" s="53" t="s">
        <v>520</v>
      </c>
      <c r="B231" s="53" t="s">
        <v>521</v>
      </c>
      <c r="C231" s="69">
        <v>14036.78663938</v>
      </c>
      <c r="D231" s="55"/>
      <c r="E231" s="60"/>
      <c r="H231" s="37"/>
      <c r="L231" s="37"/>
      <c r="M231" s="37"/>
    </row>
    <row r="232" spans="1:14" x14ac:dyDescent="0.3">
      <c r="A232" s="53" t="s">
        <v>522</v>
      </c>
      <c r="B232" s="125" t="s">
        <v>523</v>
      </c>
      <c r="C232" s="69" t="s">
        <v>524</v>
      </c>
      <c r="D232" s="55"/>
      <c r="E232" s="60"/>
      <c r="H232" s="37"/>
      <c r="L232" s="37"/>
      <c r="M232" s="37"/>
    </row>
    <row r="233" spans="1:14" x14ac:dyDescent="0.3">
      <c r="A233" s="53" t="s">
        <v>525</v>
      </c>
      <c r="B233" s="125" t="s">
        <v>526</v>
      </c>
      <c r="C233" s="69" t="s">
        <v>527</v>
      </c>
      <c r="D233" s="55"/>
      <c r="E233" s="60"/>
      <c r="H233" s="37"/>
      <c r="L233" s="37"/>
      <c r="M233" s="37"/>
    </row>
    <row r="234" spans="1:14" outlineLevel="1" x14ac:dyDescent="0.3">
      <c r="A234" s="53" t="s">
        <v>528</v>
      </c>
      <c r="B234" s="79" t="s">
        <v>529</v>
      </c>
      <c r="C234" s="99"/>
      <c r="D234" s="122"/>
      <c r="E234" s="60"/>
      <c r="H234" s="37"/>
      <c r="L234" s="37"/>
      <c r="M234" s="37"/>
    </row>
    <row r="235" spans="1:14" outlineLevel="1" x14ac:dyDescent="0.3">
      <c r="A235" s="53" t="s">
        <v>530</v>
      </c>
      <c r="B235" s="79" t="s">
        <v>531</v>
      </c>
      <c r="C235" s="99"/>
      <c r="D235" s="122"/>
      <c r="E235" s="60"/>
      <c r="H235" s="37"/>
      <c r="L235" s="37"/>
      <c r="M235" s="37"/>
    </row>
    <row r="236" spans="1:14" outlineLevel="1" x14ac:dyDescent="0.3">
      <c r="A236" s="53" t="s">
        <v>532</v>
      </c>
      <c r="B236" s="79" t="s">
        <v>533</v>
      </c>
      <c r="C236" s="122"/>
      <c r="D236" s="122"/>
      <c r="E236" s="60"/>
      <c r="H236" s="37"/>
      <c r="L236" s="37"/>
      <c r="M236" s="37"/>
    </row>
    <row r="237" spans="1:14" outlineLevel="1" x14ac:dyDescent="0.3">
      <c r="A237" s="53" t="s">
        <v>534</v>
      </c>
      <c r="C237" s="60"/>
      <c r="D237" s="60"/>
      <c r="E237" s="60"/>
      <c r="H237" s="37"/>
      <c r="L237" s="37"/>
      <c r="M237" s="37"/>
    </row>
    <row r="238" spans="1:14" outlineLevel="1" x14ac:dyDescent="0.3">
      <c r="A238" s="53" t="s">
        <v>535</v>
      </c>
      <c r="C238" s="60"/>
      <c r="D238" s="60"/>
      <c r="E238" s="60"/>
      <c r="H238" s="37"/>
      <c r="L238" s="37"/>
      <c r="M238" s="37"/>
    </row>
    <row r="239" spans="1:14" outlineLevel="1" x14ac:dyDescent="0.3">
      <c r="A239" s="64"/>
      <c r="B239" s="65" t="s">
        <v>536</v>
      </c>
      <c r="C239" s="64"/>
      <c r="D239" s="64"/>
      <c r="E239" s="64"/>
      <c r="F239" s="64"/>
      <c r="G239" s="64"/>
      <c r="H239" s="37"/>
      <c r="K239" s="2"/>
      <c r="L239" s="2"/>
      <c r="M239" s="2"/>
      <c r="N239" s="2"/>
    </row>
    <row r="240" spans="1:14" ht="28.8" outlineLevel="1" x14ac:dyDescent="0.3">
      <c r="A240" s="53" t="s">
        <v>537</v>
      </c>
      <c r="B240" s="53" t="s">
        <v>538</v>
      </c>
      <c r="C240" s="55" t="s">
        <v>539</v>
      </c>
      <c r="D240" s="55"/>
      <c r="G240" s="2"/>
      <c r="H240" s="37"/>
      <c r="K240" s="2"/>
      <c r="L240" s="2"/>
      <c r="M240" s="2"/>
      <c r="N240" s="2"/>
    </row>
    <row r="241" spans="1:14" outlineLevel="1" x14ac:dyDescent="0.3">
      <c r="A241" s="53" t="s">
        <v>540</v>
      </c>
      <c r="B241" s="53" t="s">
        <v>541</v>
      </c>
      <c r="C241" s="55" t="s">
        <v>542</v>
      </c>
      <c r="D241" s="55"/>
      <c r="G241" s="2"/>
      <c r="H241" s="37"/>
      <c r="K241" s="2"/>
      <c r="L241" s="2"/>
      <c r="M241" s="2"/>
      <c r="N241" s="2"/>
    </row>
    <row r="242" spans="1:14" outlineLevel="1" x14ac:dyDescent="0.3">
      <c r="A242" s="53" t="s">
        <v>543</v>
      </c>
      <c r="B242" s="53" t="s">
        <v>544</v>
      </c>
      <c r="C242" s="55" t="s">
        <v>542</v>
      </c>
      <c r="D242" s="55"/>
      <c r="G242" s="2"/>
      <c r="H242" s="37"/>
      <c r="K242" s="2"/>
      <c r="L242" s="2"/>
      <c r="M242" s="2"/>
      <c r="N242" s="2"/>
    </row>
    <row r="243" spans="1:14" ht="28.8" outlineLevel="1" x14ac:dyDescent="0.3">
      <c r="A243" s="53" t="s">
        <v>545</v>
      </c>
      <c r="B243" s="53" t="s">
        <v>546</v>
      </c>
      <c r="C243" s="55" t="s">
        <v>539</v>
      </c>
      <c r="D243" s="55"/>
      <c r="G243" s="2"/>
      <c r="H243" s="37"/>
      <c r="K243" s="2"/>
      <c r="L243" s="2"/>
      <c r="M243" s="2"/>
      <c r="N243" s="2"/>
    </row>
    <row r="244" spans="1:14" outlineLevel="1" x14ac:dyDescent="0.3">
      <c r="A244" s="53" t="s">
        <v>547</v>
      </c>
      <c r="B244" s="53" t="s">
        <v>548</v>
      </c>
      <c r="C244" s="126" t="s">
        <v>549</v>
      </c>
      <c r="D244" s="126" t="s">
        <v>550</v>
      </c>
      <c r="E244" s="55"/>
      <c r="G244" s="2"/>
      <c r="H244" s="37"/>
      <c r="K244" s="2"/>
      <c r="L244" s="2"/>
      <c r="M244" s="2"/>
      <c r="N244" s="2"/>
    </row>
    <row r="245" spans="1:14" outlineLevel="1" x14ac:dyDescent="0.3">
      <c r="A245" s="53" t="s">
        <v>551</v>
      </c>
      <c r="B245" s="53" t="s">
        <v>552</v>
      </c>
      <c r="C245" s="55" t="s">
        <v>539</v>
      </c>
      <c r="D245" s="55"/>
      <c r="G245" s="2"/>
      <c r="H245" s="37"/>
      <c r="K245" s="2"/>
      <c r="L245" s="2"/>
      <c r="M245" s="2"/>
      <c r="N245" s="2"/>
    </row>
    <row r="246" spans="1:14" outlineLevel="1" x14ac:dyDescent="0.3">
      <c r="A246" s="53" t="s">
        <v>553</v>
      </c>
      <c r="B246" s="53" t="s">
        <v>554</v>
      </c>
      <c r="C246" s="55" t="s">
        <v>542</v>
      </c>
      <c r="D246" s="55"/>
      <c r="G246" s="2"/>
      <c r="H246" s="37"/>
      <c r="K246" s="2"/>
      <c r="L246" s="2"/>
      <c r="M246" s="2"/>
      <c r="N246" s="2"/>
    </row>
    <row r="247" spans="1:14" outlineLevel="1" x14ac:dyDescent="0.3">
      <c r="A247" s="53" t="s">
        <v>555</v>
      </c>
      <c r="D247" s="2"/>
      <c r="E247" s="2"/>
      <c r="F247" s="2"/>
      <c r="G247" s="2"/>
      <c r="H247" s="37"/>
      <c r="K247" s="2"/>
      <c r="L247" s="2"/>
      <c r="M247" s="2"/>
      <c r="N247" s="2"/>
    </row>
    <row r="248" spans="1:14" outlineLevel="1" x14ac:dyDescent="0.3">
      <c r="A248" s="53" t="s">
        <v>556</v>
      </c>
      <c r="D248" s="2"/>
      <c r="E248" s="2"/>
      <c r="F248" s="2"/>
      <c r="G248" s="2"/>
      <c r="H248" s="37"/>
      <c r="K248" s="2"/>
      <c r="L248" s="2"/>
      <c r="M248" s="2"/>
      <c r="N248" s="2"/>
    </row>
    <row r="249" spans="1:14" outlineLevel="1" x14ac:dyDescent="0.3">
      <c r="A249" s="53" t="s">
        <v>557</v>
      </c>
      <c r="D249" s="2"/>
      <c r="E249" s="2"/>
      <c r="F249" s="2"/>
      <c r="G249" s="2"/>
      <c r="H249" s="37"/>
      <c r="K249" s="2"/>
      <c r="L249" s="2"/>
      <c r="M249" s="2"/>
      <c r="N249" s="2"/>
    </row>
    <row r="250" spans="1:14" outlineLevel="1" x14ac:dyDescent="0.3">
      <c r="A250" s="53" t="s">
        <v>558</v>
      </c>
      <c r="D250" s="2"/>
      <c r="E250" s="2"/>
      <c r="F250" s="2"/>
      <c r="G250" s="2"/>
      <c r="H250" s="37"/>
      <c r="K250" s="2"/>
      <c r="L250" s="2"/>
      <c r="M250" s="2"/>
      <c r="N250" s="2"/>
    </row>
    <row r="251" spans="1:14" outlineLevel="1" x14ac:dyDescent="0.3">
      <c r="A251" s="53" t="s">
        <v>559</v>
      </c>
      <c r="D251" s="2"/>
      <c r="E251" s="2"/>
      <c r="F251" s="2"/>
      <c r="G251" s="2"/>
      <c r="H251" s="37"/>
      <c r="K251" s="2"/>
      <c r="L251" s="2"/>
      <c r="M251" s="2"/>
      <c r="N251" s="2"/>
    </row>
    <row r="252" spans="1:14" outlineLevel="1" x14ac:dyDescent="0.3">
      <c r="A252" s="53" t="s">
        <v>560</v>
      </c>
      <c r="D252" s="2"/>
      <c r="E252" s="2"/>
      <c r="F252" s="2"/>
      <c r="G252" s="2"/>
      <c r="H252" s="37"/>
      <c r="K252" s="2"/>
      <c r="L252" s="2"/>
      <c r="M252" s="2"/>
      <c r="N252" s="2"/>
    </row>
    <row r="253" spans="1:14" outlineLevel="1" x14ac:dyDescent="0.3">
      <c r="A253" s="53" t="s">
        <v>561</v>
      </c>
      <c r="D253" s="2"/>
      <c r="E253" s="2"/>
      <c r="F253" s="2"/>
      <c r="G253" s="2"/>
      <c r="H253" s="37"/>
      <c r="K253" s="2"/>
      <c r="L253" s="2"/>
      <c r="M253" s="2"/>
      <c r="N253" s="2"/>
    </row>
    <row r="254" spans="1:14" outlineLevel="1" x14ac:dyDescent="0.3">
      <c r="A254" s="53" t="s">
        <v>562</v>
      </c>
      <c r="D254" s="2"/>
      <c r="E254" s="2"/>
      <c r="F254" s="2"/>
      <c r="G254" s="2"/>
      <c r="H254" s="37"/>
      <c r="K254" s="2"/>
      <c r="L254" s="2"/>
      <c r="M254" s="2"/>
      <c r="N254" s="2"/>
    </row>
    <row r="255" spans="1:14" outlineLevel="1" x14ac:dyDescent="0.3">
      <c r="A255" s="53" t="s">
        <v>563</v>
      </c>
      <c r="D255" s="2"/>
      <c r="E255" s="2"/>
      <c r="F255" s="2"/>
      <c r="G255" s="2"/>
      <c r="H255" s="37"/>
      <c r="K255" s="2"/>
      <c r="L255" s="2"/>
      <c r="M255" s="2"/>
      <c r="N255" s="2"/>
    </row>
    <row r="256" spans="1:14" outlineLevel="1" x14ac:dyDescent="0.3">
      <c r="A256" s="53" t="s">
        <v>564</v>
      </c>
      <c r="D256" s="2"/>
      <c r="E256" s="2"/>
      <c r="F256" s="2"/>
      <c r="G256" s="2"/>
      <c r="H256" s="37"/>
      <c r="K256" s="2"/>
      <c r="L256" s="2"/>
      <c r="M256" s="2"/>
      <c r="N256" s="2"/>
    </row>
    <row r="257" spans="1:14" outlineLevel="1" x14ac:dyDescent="0.3">
      <c r="A257" s="53" t="s">
        <v>565</v>
      </c>
      <c r="D257" s="2"/>
      <c r="E257" s="2"/>
      <c r="F257" s="2"/>
      <c r="G257" s="2"/>
      <c r="H257" s="37"/>
      <c r="K257" s="2"/>
      <c r="L257" s="2"/>
      <c r="M257" s="2"/>
      <c r="N257" s="2"/>
    </row>
    <row r="258" spans="1:14" outlineLevel="1" x14ac:dyDescent="0.3">
      <c r="A258" s="53" t="s">
        <v>566</v>
      </c>
      <c r="D258" s="2"/>
      <c r="E258" s="2"/>
      <c r="F258" s="2"/>
      <c r="G258" s="2"/>
      <c r="H258" s="37"/>
      <c r="K258" s="2"/>
      <c r="L258" s="2"/>
      <c r="M258" s="2"/>
      <c r="N258" s="2"/>
    </row>
    <row r="259" spans="1:14" outlineLevel="1" x14ac:dyDescent="0.3">
      <c r="A259" s="53" t="s">
        <v>567</v>
      </c>
      <c r="D259" s="2"/>
      <c r="E259" s="2"/>
      <c r="F259" s="2"/>
      <c r="G259" s="2"/>
      <c r="H259" s="37"/>
      <c r="K259" s="2"/>
      <c r="L259" s="2"/>
      <c r="M259" s="2"/>
      <c r="N259" s="2"/>
    </row>
    <row r="260" spans="1:14" outlineLevel="1" x14ac:dyDescent="0.3">
      <c r="A260" s="53" t="s">
        <v>568</v>
      </c>
      <c r="D260" s="2"/>
      <c r="E260" s="2"/>
      <c r="F260" s="2"/>
      <c r="G260" s="2"/>
      <c r="H260" s="37"/>
      <c r="K260" s="2"/>
      <c r="L260" s="2"/>
      <c r="M260" s="2"/>
      <c r="N260" s="2"/>
    </row>
    <row r="261" spans="1:14" outlineLevel="1" x14ac:dyDescent="0.3">
      <c r="A261" s="53" t="s">
        <v>569</v>
      </c>
      <c r="D261" s="2"/>
      <c r="E261" s="2"/>
      <c r="F261" s="2"/>
      <c r="G261" s="2"/>
      <c r="H261" s="37"/>
      <c r="K261" s="2"/>
      <c r="L261" s="2"/>
      <c r="M261" s="2"/>
      <c r="N261" s="2"/>
    </row>
    <row r="262" spans="1:14" outlineLevel="1" x14ac:dyDescent="0.3">
      <c r="A262" s="53" t="s">
        <v>570</v>
      </c>
      <c r="D262" s="2"/>
      <c r="E262" s="2"/>
      <c r="F262" s="2"/>
      <c r="G262" s="2"/>
      <c r="H262" s="37"/>
      <c r="K262" s="2"/>
      <c r="L262" s="2"/>
      <c r="M262" s="2"/>
      <c r="N262" s="2"/>
    </row>
    <row r="263" spans="1:14" outlineLevel="1" x14ac:dyDescent="0.3">
      <c r="A263" s="53" t="s">
        <v>571</v>
      </c>
      <c r="D263" s="2"/>
      <c r="E263" s="2"/>
      <c r="F263" s="2"/>
      <c r="G263" s="2"/>
      <c r="H263" s="37"/>
      <c r="K263" s="2"/>
      <c r="L263" s="2"/>
      <c r="M263" s="2"/>
      <c r="N263" s="2"/>
    </row>
    <row r="264" spans="1:14" outlineLevel="1" x14ac:dyDescent="0.3">
      <c r="A264" s="53" t="s">
        <v>572</v>
      </c>
      <c r="D264" s="2"/>
      <c r="E264" s="2"/>
      <c r="F264" s="2"/>
      <c r="G264" s="2"/>
      <c r="H264" s="37"/>
      <c r="K264" s="2"/>
      <c r="L264" s="2"/>
      <c r="M264" s="2"/>
      <c r="N264" s="2"/>
    </row>
    <row r="265" spans="1:14" outlineLevel="1" x14ac:dyDescent="0.3">
      <c r="A265" s="53" t="s">
        <v>573</v>
      </c>
      <c r="D265" s="2"/>
      <c r="E265" s="2"/>
      <c r="F265" s="2"/>
      <c r="G265" s="2"/>
      <c r="H265" s="37"/>
      <c r="K265" s="2"/>
      <c r="L265" s="2"/>
      <c r="M265" s="2"/>
      <c r="N265" s="2"/>
    </row>
    <row r="266" spans="1:14" outlineLevel="1" x14ac:dyDescent="0.3">
      <c r="A266" s="53" t="s">
        <v>574</v>
      </c>
      <c r="D266" s="2"/>
      <c r="E266" s="2"/>
      <c r="F266" s="2"/>
      <c r="G266" s="2"/>
      <c r="H266" s="37"/>
      <c r="K266" s="2"/>
      <c r="L266" s="2"/>
      <c r="M266" s="2"/>
      <c r="N266" s="2"/>
    </row>
    <row r="267" spans="1:14" outlineLevel="1" x14ac:dyDescent="0.3">
      <c r="A267" s="53" t="s">
        <v>575</v>
      </c>
      <c r="D267" s="2"/>
      <c r="E267" s="2"/>
      <c r="F267" s="2"/>
      <c r="G267" s="2"/>
      <c r="H267" s="37"/>
      <c r="K267" s="2"/>
      <c r="L267" s="2"/>
      <c r="M267" s="2"/>
      <c r="N267" s="2"/>
    </row>
    <row r="268" spans="1:14" outlineLevel="1" x14ac:dyDescent="0.3">
      <c r="A268" s="53" t="s">
        <v>576</v>
      </c>
      <c r="D268" s="2"/>
      <c r="E268" s="2"/>
      <c r="F268" s="2"/>
      <c r="G268" s="2"/>
      <c r="H268" s="37"/>
      <c r="K268" s="2"/>
      <c r="L268" s="2"/>
      <c r="M268" s="2"/>
      <c r="N268" s="2"/>
    </row>
    <row r="269" spans="1:14" outlineLevel="1" x14ac:dyDescent="0.3">
      <c r="A269" s="53" t="s">
        <v>577</v>
      </c>
      <c r="D269" s="2"/>
      <c r="E269" s="2"/>
      <c r="F269" s="2"/>
      <c r="G269" s="2"/>
      <c r="H269" s="37"/>
      <c r="K269" s="2"/>
      <c r="L269" s="2"/>
      <c r="M269" s="2"/>
      <c r="N269" s="2"/>
    </row>
    <row r="270" spans="1:14" outlineLevel="1" x14ac:dyDescent="0.3">
      <c r="A270" s="53" t="s">
        <v>578</v>
      </c>
      <c r="D270" s="2"/>
      <c r="E270" s="2"/>
      <c r="F270" s="2"/>
      <c r="G270" s="2"/>
      <c r="H270" s="37"/>
      <c r="K270" s="2"/>
      <c r="L270" s="2"/>
      <c r="M270" s="2"/>
      <c r="N270" s="2"/>
    </row>
    <row r="271" spans="1:14" outlineLevel="1" x14ac:dyDescent="0.3">
      <c r="A271" s="53" t="s">
        <v>579</v>
      </c>
      <c r="D271" s="2"/>
      <c r="E271" s="2"/>
      <c r="F271" s="2"/>
      <c r="G271" s="2"/>
      <c r="H271" s="37"/>
      <c r="K271" s="2"/>
      <c r="L271" s="2"/>
      <c r="M271" s="2"/>
      <c r="N271" s="2"/>
    </row>
    <row r="272" spans="1:14" outlineLevel="1" x14ac:dyDescent="0.3">
      <c r="A272" s="53" t="s">
        <v>580</v>
      </c>
      <c r="D272" s="2"/>
      <c r="E272" s="2"/>
      <c r="F272" s="2"/>
      <c r="G272" s="2"/>
      <c r="H272" s="37"/>
      <c r="K272" s="2"/>
      <c r="L272" s="2"/>
      <c r="M272" s="2"/>
      <c r="N272" s="2"/>
    </row>
    <row r="273" spans="1:14" outlineLevel="1" x14ac:dyDescent="0.3">
      <c r="A273" s="53" t="s">
        <v>581</v>
      </c>
      <c r="D273" s="2"/>
      <c r="E273" s="2"/>
      <c r="F273" s="2"/>
      <c r="G273" s="2"/>
      <c r="H273" s="37"/>
      <c r="K273" s="2"/>
      <c r="L273" s="2"/>
      <c r="M273" s="2"/>
      <c r="N273" s="2"/>
    </row>
    <row r="274" spans="1:14" outlineLevel="1" x14ac:dyDescent="0.3">
      <c r="A274" s="53" t="s">
        <v>582</v>
      </c>
      <c r="D274" s="2"/>
      <c r="E274" s="2"/>
      <c r="F274" s="2"/>
      <c r="G274" s="2"/>
      <c r="H274" s="37"/>
      <c r="K274" s="2"/>
      <c r="L274" s="2"/>
      <c r="M274" s="2"/>
      <c r="N274" s="2"/>
    </row>
    <row r="275" spans="1:14" outlineLevel="1" x14ac:dyDescent="0.3">
      <c r="A275" s="53" t="s">
        <v>583</v>
      </c>
      <c r="D275" s="2"/>
      <c r="E275" s="2"/>
      <c r="F275" s="2"/>
      <c r="G275" s="2"/>
      <c r="H275" s="37"/>
      <c r="K275" s="2"/>
      <c r="L275" s="2"/>
      <c r="M275" s="2"/>
      <c r="N275" s="2"/>
    </row>
    <row r="276" spans="1:14" outlineLevel="1" x14ac:dyDescent="0.3">
      <c r="A276" s="53" t="s">
        <v>584</v>
      </c>
      <c r="D276" s="2"/>
      <c r="E276" s="2"/>
      <c r="F276" s="2"/>
      <c r="G276" s="2"/>
      <c r="H276" s="37"/>
      <c r="K276" s="2"/>
      <c r="L276" s="2"/>
      <c r="M276" s="2"/>
      <c r="N276" s="2"/>
    </row>
    <row r="277" spans="1:14" outlineLevel="1" x14ac:dyDescent="0.3">
      <c r="A277" s="53" t="s">
        <v>585</v>
      </c>
      <c r="D277" s="2"/>
      <c r="E277" s="2"/>
      <c r="F277" s="2"/>
      <c r="G277" s="2"/>
      <c r="H277" s="37"/>
      <c r="K277" s="2"/>
      <c r="L277" s="2"/>
      <c r="M277" s="2"/>
      <c r="N277" s="2"/>
    </row>
    <row r="278" spans="1:14" outlineLevel="1" x14ac:dyDescent="0.3">
      <c r="A278" s="53" t="s">
        <v>586</v>
      </c>
      <c r="D278" s="2"/>
      <c r="E278" s="2"/>
      <c r="F278" s="2"/>
      <c r="G278" s="2"/>
      <c r="H278" s="37"/>
      <c r="K278" s="2"/>
      <c r="L278" s="2"/>
      <c r="M278" s="2"/>
      <c r="N278" s="2"/>
    </row>
    <row r="279" spans="1:14" outlineLevel="1" x14ac:dyDescent="0.3">
      <c r="A279" s="53" t="s">
        <v>587</v>
      </c>
      <c r="D279" s="2"/>
      <c r="E279" s="2"/>
      <c r="F279" s="2"/>
      <c r="G279" s="2"/>
      <c r="H279" s="37"/>
      <c r="K279" s="2"/>
      <c r="L279" s="2"/>
      <c r="M279" s="2"/>
      <c r="N279" s="2"/>
    </row>
    <row r="280" spans="1:14" outlineLevel="1" x14ac:dyDescent="0.3">
      <c r="A280" s="53" t="s">
        <v>588</v>
      </c>
      <c r="D280" s="2"/>
      <c r="E280" s="2"/>
      <c r="F280" s="2"/>
      <c r="G280" s="2"/>
      <c r="H280" s="37"/>
      <c r="K280" s="2"/>
      <c r="L280" s="2"/>
      <c r="M280" s="2"/>
      <c r="N280" s="2"/>
    </row>
    <row r="281" spans="1:14" outlineLevel="1" x14ac:dyDescent="0.3">
      <c r="A281" s="53" t="s">
        <v>589</v>
      </c>
      <c r="D281" s="2"/>
      <c r="E281" s="2"/>
      <c r="F281" s="2"/>
      <c r="G281" s="2"/>
      <c r="H281" s="37"/>
      <c r="K281" s="2"/>
      <c r="L281" s="2"/>
      <c r="M281" s="2"/>
      <c r="N281" s="2"/>
    </row>
    <row r="282" spans="1:14" outlineLevel="1" x14ac:dyDescent="0.3">
      <c r="A282" s="53" t="s">
        <v>590</v>
      </c>
      <c r="D282" s="2"/>
      <c r="E282" s="2"/>
      <c r="F282" s="2"/>
      <c r="G282" s="2"/>
      <c r="H282" s="37"/>
      <c r="K282" s="2"/>
      <c r="L282" s="2"/>
      <c r="M282" s="2"/>
      <c r="N282" s="2"/>
    </row>
    <row r="283" spans="1:14" outlineLevel="1" x14ac:dyDescent="0.3">
      <c r="A283" s="53" t="s">
        <v>591</v>
      </c>
      <c r="D283" s="2"/>
      <c r="E283" s="2"/>
      <c r="F283" s="2"/>
      <c r="G283" s="2"/>
      <c r="H283" s="37"/>
      <c r="K283" s="2"/>
      <c r="L283" s="2"/>
      <c r="M283" s="2"/>
      <c r="N283" s="2"/>
    </row>
    <row r="284" spans="1:14" outlineLevel="1" x14ac:dyDescent="0.3">
      <c r="A284" s="53" t="s">
        <v>592</v>
      </c>
      <c r="D284" s="2"/>
      <c r="E284" s="2"/>
      <c r="F284" s="2"/>
      <c r="G284" s="2"/>
      <c r="H284" s="37"/>
      <c r="K284" s="2"/>
      <c r="L284" s="2"/>
      <c r="M284" s="2"/>
      <c r="N284" s="2"/>
    </row>
    <row r="285" spans="1:14" ht="18" x14ac:dyDescent="0.3">
      <c r="A285" s="50"/>
      <c r="B285" s="50" t="s">
        <v>593</v>
      </c>
      <c r="C285" s="50"/>
      <c r="D285" s="50"/>
      <c r="E285" s="50"/>
      <c r="F285" s="51"/>
      <c r="G285" s="52"/>
      <c r="H285" s="37"/>
      <c r="I285" s="43"/>
      <c r="J285" s="43"/>
      <c r="K285" s="43"/>
      <c r="L285" s="43"/>
      <c r="M285" s="45"/>
    </row>
    <row r="286" spans="1:14" ht="18" x14ac:dyDescent="0.3">
      <c r="A286" s="127" t="s">
        <v>594</v>
      </c>
      <c r="B286" s="128"/>
      <c r="C286" s="128"/>
      <c r="D286" s="128"/>
      <c r="E286" s="128"/>
      <c r="F286" s="129"/>
      <c r="G286" s="128"/>
      <c r="H286" s="37"/>
      <c r="I286" s="43"/>
      <c r="J286" s="43"/>
      <c r="K286" s="43"/>
      <c r="L286" s="43"/>
      <c r="M286" s="45"/>
    </row>
    <row r="287" spans="1:14" ht="18" x14ac:dyDescent="0.3">
      <c r="A287" s="127" t="s">
        <v>595</v>
      </c>
      <c r="B287" s="128"/>
      <c r="C287" s="128"/>
      <c r="D287" s="128"/>
      <c r="E287" s="128"/>
      <c r="F287" s="129"/>
      <c r="G287" s="128"/>
      <c r="H287" s="37"/>
      <c r="I287" s="43"/>
      <c r="J287" s="43"/>
      <c r="K287" s="43"/>
      <c r="L287" s="43"/>
      <c r="M287" s="45"/>
    </row>
    <row r="288" spans="1:14" x14ac:dyDescent="0.3">
      <c r="A288" s="53" t="s">
        <v>596</v>
      </c>
      <c r="B288" s="79" t="s">
        <v>597</v>
      </c>
      <c r="C288" s="130">
        <f>ROW(B38)</f>
        <v>38</v>
      </c>
      <c r="D288" s="78"/>
      <c r="E288" s="78"/>
      <c r="F288" s="78"/>
      <c r="G288" s="78"/>
      <c r="H288" s="37"/>
      <c r="I288" s="58"/>
      <c r="J288" s="131"/>
      <c r="L288" s="78"/>
      <c r="M288" s="78"/>
      <c r="N288" s="78"/>
    </row>
    <row r="289" spans="1:14" x14ac:dyDescent="0.3">
      <c r="A289" s="53" t="s">
        <v>598</v>
      </c>
      <c r="B289" s="79" t="s">
        <v>599</v>
      </c>
      <c r="C289" s="130">
        <f>ROW(B39)</f>
        <v>39</v>
      </c>
      <c r="E289" s="78"/>
      <c r="F289" s="78"/>
      <c r="H289" s="37"/>
      <c r="I289" s="58"/>
      <c r="J289" s="131"/>
      <c r="L289" s="78"/>
      <c r="M289" s="78"/>
    </row>
    <row r="290" spans="1:14" ht="28.8" x14ac:dyDescent="0.3">
      <c r="A290" s="53" t="s">
        <v>600</v>
      </c>
      <c r="B290" s="79" t="s">
        <v>601</v>
      </c>
      <c r="C290" s="124" t="str">
        <f>C30</f>
        <v>https://coveredbondlabel.com/issuer/70-clydesdale-bank-plc</v>
      </c>
      <c r="G290" s="132"/>
      <c r="H290" s="37"/>
      <c r="I290" s="58"/>
      <c r="J290" s="131"/>
      <c r="K290" s="131"/>
      <c r="L290" s="132"/>
      <c r="M290" s="78"/>
      <c r="N290" s="132"/>
    </row>
    <row r="291" spans="1:14" x14ac:dyDescent="0.3">
      <c r="A291" s="53" t="s">
        <v>602</v>
      </c>
      <c r="B291" s="79" t="s">
        <v>603</v>
      </c>
      <c r="C291" s="130" t="str">
        <f ca="1">IF(ISREF(INDIRECT("'B1. HTT Mortgage Assets'!A1")),ROW('[1]B1. HTT Mortgage Assets'!B43)&amp;" for Mortgage Assets","")</f>
        <v>43 for Mortgage Assets</v>
      </c>
      <c r="D291" s="130" t="str">
        <f ca="1">IF(ISREF(INDIRECT("'B2. HTT Public Sector Assets'!A1")),ROW('[1]B2. HTT Public Sector Assets'!B48)&amp; " for Public Sector Assets","")</f>
        <v/>
      </c>
      <c r="E291" s="132"/>
      <c r="F291" s="78"/>
      <c r="H291" s="37"/>
      <c r="I291" s="58"/>
      <c r="J291" s="131"/>
    </row>
    <row r="292" spans="1:14" x14ac:dyDescent="0.3">
      <c r="A292" s="53" t="s">
        <v>604</v>
      </c>
      <c r="B292" s="79" t="s">
        <v>605</v>
      </c>
      <c r="C292" s="130">
        <f>ROW(B52)</f>
        <v>52</v>
      </c>
      <c r="G292" s="132"/>
      <c r="H292" s="37"/>
      <c r="I292" s="58"/>
      <c r="J292" s="2"/>
      <c r="K292" s="131"/>
      <c r="L292" s="132"/>
      <c r="N292" s="132"/>
    </row>
    <row r="293" spans="1:14" x14ac:dyDescent="0.3">
      <c r="A293" s="53" t="s">
        <v>606</v>
      </c>
      <c r="B293" s="79" t="s">
        <v>607</v>
      </c>
      <c r="C293" s="133" t="str">
        <f ca="1">IF(ISREF(INDIRECT("'B1. HTT Mortgage Assets'!A1")),ROW('[1]B1. HTT Mortgage Assets'!B186)&amp;" for Residential Mortgage Assets","")</f>
        <v>186 for Residential Mortgage Assets</v>
      </c>
      <c r="D293" s="130" t="str">
        <f ca="1">IF(ISREF(INDIRECT("'B1. HTT Mortgage Assets'!A1")),ROW('[1]B1. HTT Mortgage Assets'!B424 )&amp; " for Commercial Mortgage Assets","")</f>
        <v>424 for Commercial Mortgage Assets</v>
      </c>
      <c r="E293" s="132"/>
      <c r="F293" s="130" t="str">
        <f ca="1">IF(ISREF(INDIRECT("'B2. HTT Public Sector Assets'!A1")),ROW('[1]B2. HTT Public Sector Assets'!B18)&amp; " for Public Sector Assets","")</f>
        <v/>
      </c>
      <c r="G293" s="130" t="str">
        <f ca="1">IF(ISREF(INDIRECT("'B3. HTT Shipping Assets'!A1")),ROW('[1]B3. HTT Shipping Assets'!B116)&amp; " for Shipping Assets","")</f>
        <v/>
      </c>
      <c r="H293" s="37"/>
      <c r="I293" s="58"/>
      <c r="M293" s="132"/>
    </row>
    <row r="294" spans="1:14" x14ac:dyDescent="0.3">
      <c r="A294" s="53" t="s">
        <v>608</v>
      </c>
      <c r="B294" s="79" t="s">
        <v>609</v>
      </c>
      <c r="C294" s="133" t="s">
        <v>610</v>
      </c>
      <c r="H294" s="37"/>
      <c r="I294" s="58"/>
      <c r="J294" s="131"/>
      <c r="M294" s="132"/>
    </row>
    <row r="295" spans="1:14" x14ac:dyDescent="0.3">
      <c r="A295" s="53" t="s">
        <v>611</v>
      </c>
      <c r="B295" s="79" t="s">
        <v>612</v>
      </c>
      <c r="C295" s="130" t="str">
        <f ca="1">IF(ISREF(INDIRECT("'B1. HTT Mortgage Assets'!A1")),ROW('[1]B1. HTT Mortgage Assets'!B149)&amp;" for Mortgage Assets","")</f>
        <v>149 for Mortgage Assets</v>
      </c>
      <c r="D295" s="130" t="str">
        <f ca="1">IF(ISREF(INDIRECT("'B2. HTT Public Sector Assets'!A1")),ROW('[1]B2. HTT Public Sector Assets'!B129)&amp;" for Public Sector Assets","")</f>
        <v/>
      </c>
      <c r="F295" s="130" t="str">
        <f ca="1">IF(ISREF(INDIRECT("'B3. HTT Shipping Assets'!A1")),ROW('[1]B3. HTT Shipping Assets'!D80)&amp;" for Shipping Assets","")</f>
        <v/>
      </c>
      <c r="H295" s="37"/>
      <c r="I295" s="58"/>
      <c r="J295" s="131"/>
      <c r="L295" s="132"/>
      <c r="M295" s="132"/>
    </row>
    <row r="296" spans="1:14" x14ac:dyDescent="0.3">
      <c r="A296" s="53" t="s">
        <v>613</v>
      </c>
      <c r="B296" s="79" t="s">
        <v>614</v>
      </c>
      <c r="C296" s="130">
        <f>ROW(B111)</f>
        <v>111</v>
      </c>
      <c r="F296" s="132"/>
      <c r="H296" s="37"/>
      <c r="I296" s="58"/>
      <c r="J296" s="131"/>
      <c r="L296" s="132"/>
      <c r="M296" s="132"/>
    </row>
    <row r="297" spans="1:14" x14ac:dyDescent="0.3">
      <c r="A297" s="53" t="s">
        <v>615</v>
      </c>
      <c r="B297" s="79" t="s">
        <v>616</v>
      </c>
      <c r="C297" s="130">
        <f>ROW(B163)</f>
        <v>163</v>
      </c>
      <c r="E297" s="132"/>
      <c r="F297" s="132"/>
      <c r="H297" s="37"/>
      <c r="J297" s="131"/>
      <c r="L297" s="132"/>
    </row>
    <row r="298" spans="1:14" x14ac:dyDescent="0.3">
      <c r="A298" s="53" t="s">
        <v>617</v>
      </c>
      <c r="B298" s="79" t="s">
        <v>618</v>
      </c>
      <c r="C298" s="130">
        <f>ROW(B137)</f>
        <v>137</v>
      </c>
      <c r="E298" s="132"/>
      <c r="F298" s="132"/>
      <c r="H298" s="37"/>
      <c r="I298" s="58"/>
      <c r="J298" s="131"/>
      <c r="L298" s="132"/>
    </row>
    <row r="299" spans="1:14" x14ac:dyDescent="0.3">
      <c r="A299" s="53" t="s">
        <v>619</v>
      </c>
      <c r="B299" s="79" t="s">
        <v>620</v>
      </c>
      <c r="C299" s="55"/>
      <c r="E299" s="132"/>
      <c r="H299" s="37"/>
      <c r="I299" s="58"/>
      <c r="L299" s="132"/>
      <c r="M299" s="39" t="s">
        <v>621</v>
      </c>
    </row>
    <row r="300" spans="1:14" x14ac:dyDescent="0.3">
      <c r="A300" s="53" t="s">
        <v>622</v>
      </c>
      <c r="B300" s="79" t="s">
        <v>623</v>
      </c>
      <c r="C300" s="130" t="s">
        <v>624</v>
      </c>
      <c r="D300" s="130" t="s">
        <v>625</v>
      </c>
      <c r="E300" s="132"/>
      <c r="F300" s="130" t="s">
        <v>626</v>
      </c>
      <c r="H300" s="37"/>
      <c r="I300" s="58"/>
      <c r="K300" s="131"/>
      <c r="L300" s="132"/>
      <c r="M300" s="39" t="s">
        <v>627</v>
      </c>
    </row>
    <row r="301" spans="1:14" outlineLevel="1" x14ac:dyDescent="0.3">
      <c r="A301" s="53" t="s">
        <v>628</v>
      </c>
      <c r="B301" s="79" t="s">
        <v>629</v>
      </c>
      <c r="C301" s="130" t="s">
        <v>630</v>
      </c>
      <c r="H301" s="37"/>
      <c r="I301" s="58"/>
      <c r="K301" s="131"/>
      <c r="L301" s="132"/>
      <c r="M301" s="39" t="s">
        <v>631</v>
      </c>
    </row>
    <row r="302" spans="1:14" outlineLevel="1" x14ac:dyDescent="0.3">
      <c r="A302" s="53" t="s">
        <v>632</v>
      </c>
      <c r="B302" s="79" t="s">
        <v>633</v>
      </c>
      <c r="C302" s="130" t="str">
        <f>ROW('[1]C. HTT Harmonised Glossary'!B18)&amp;" for Harmonised Glossary"</f>
        <v>18 for Harmonised Glossary</v>
      </c>
      <c r="H302" s="37"/>
      <c r="I302" s="58"/>
      <c r="K302" s="131"/>
      <c r="L302" s="132"/>
      <c r="M302" s="39" t="s">
        <v>634</v>
      </c>
    </row>
    <row r="303" spans="1:14" outlineLevel="1" x14ac:dyDescent="0.3">
      <c r="A303" s="53" t="s">
        <v>635</v>
      </c>
      <c r="B303" s="79" t="s">
        <v>636</v>
      </c>
      <c r="C303" s="130">
        <f>ROW(B65)</f>
        <v>65</v>
      </c>
      <c r="H303" s="37"/>
      <c r="I303" s="58"/>
      <c r="J303" s="131"/>
      <c r="K303" s="131"/>
      <c r="L303" s="132"/>
    </row>
    <row r="304" spans="1:14" outlineLevel="1" x14ac:dyDescent="0.3">
      <c r="A304" s="53" t="s">
        <v>637</v>
      </c>
      <c r="B304" s="79" t="s">
        <v>638</v>
      </c>
      <c r="C304" s="130">
        <f>ROW(B88)</f>
        <v>88</v>
      </c>
      <c r="H304" s="37"/>
      <c r="I304" s="58"/>
      <c r="J304" s="131"/>
      <c r="K304" s="131"/>
      <c r="L304" s="132"/>
    </row>
    <row r="305" spans="1:14" outlineLevel="1" x14ac:dyDescent="0.3">
      <c r="A305" s="53" t="s">
        <v>639</v>
      </c>
      <c r="B305" s="79" t="s">
        <v>640</v>
      </c>
      <c r="C305" s="130" t="s">
        <v>641</v>
      </c>
      <c r="E305" s="132"/>
      <c r="H305" s="37"/>
      <c r="I305" s="58"/>
      <c r="J305" s="131"/>
      <c r="K305" s="131"/>
      <c r="L305" s="132"/>
      <c r="N305" s="56"/>
    </row>
    <row r="306" spans="1:14" outlineLevel="1" x14ac:dyDescent="0.3">
      <c r="A306" s="53" t="s">
        <v>642</v>
      </c>
      <c r="B306" s="79" t="s">
        <v>643</v>
      </c>
      <c r="C306" s="130">
        <v>44</v>
      </c>
      <c r="E306" s="132"/>
      <c r="H306" s="37"/>
      <c r="I306" s="58"/>
      <c r="J306" s="131"/>
      <c r="K306" s="131"/>
      <c r="L306" s="132"/>
      <c r="N306" s="56"/>
    </row>
    <row r="307" spans="1:14" outlineLevel="1" x14ac:dyDescent="0.3">
      <c r="A307" s="53" t="s">
        <v>644</v>
      </c>
      <c r="B307" s="79" t="s">
        <v>645</v>
      </c>
      <c r="C307" s="130" t="str">
        <f ca="1">IF(ISREF(INDIRECT("'B1. HTT Mortgage Assets'!A1")),ROW('[1]B1. HTT Mortgage Assets'!B179)&amp; " for Mortgage Assets","")</f>
        <v>179 for Mortgage Assets</v>
      </c>
      <c r="D307" s="130" t="str">
        <f ca="1">IF(ISREF(INDIRECT("'B2. HTT Public Sector Assets'!A1")),ROW('[1]B2. HTT Public Sector Assets'!B166)&amp; " for Public Sector Assets","")</f>
        <v/>
      </c>
      <c r="E307" s="132"/>
      <c r="F307" s="130" t="str">
        <f ca="1">IF(ISREF(INDIRECT("'B3. HTT Shipping Assets'!A1")),ROW('[1]B3. HTT Shipping Assets'!D110)&amp; " for Shipping Assets","")</f>
        <v/>
      </c>
      <c r="H307" s="37"/>
      <c r="I307" s="58"/>
      <c r="J307" s="131"/>
      <c r="K307" s="131"/>
      <c r="L307" s="132"/>
      <c r="N307" s="56"/>
    </row>
    <row r="308" spans="1:14" outlineLevel="1" x14ac:dyDescent="0.3">
      <c r="A308" s="53" t="s">
        <v>646</v>
      </c>
      <c r="B308" s="58"/>
      <c r="E308" s="132"/>
      <c r="H308" s="37"/>
      <c r="I308" s="58"/>
      <c r="J308" s="131"/>
      <c r="K308" s="131"/>
      <c r="L308" s="132"/>
      <c r="N308" s="56"/>
    </row>
    <row r="309" spans="1:14" outlineLevel="1" x14ac:dyDescent="0.3">
      <c r="A309" s="53" t="s">
        <v>647</v>
      </c>
      <c r="E309" s="132"/>
      <c r="H309" s="37"/>
      <c r="I309" s="58"/>
      <c r="J309" s="131"/>
      <c r="K309" s="131"/>
      <c r="L309" s="132"/>
      <c r="N309" s="56"/>
    </row>
    <row r="310" spans="1:14" outlineLevel="1" x14ac:dyDescent="0.3">
      <c r="A310" s="53" t="s">
        <v>648</v>
      </c>
      <c r="H310" s="37"/>
      <c r="N310" s="56"/>
    </row>
    <row r="311" spans="1:14" ht="36" x14ac:dyDescent="0.3">
      <c r="A311" s="51"/>
      <c r="B311" s="50" t="s">
        <v>186</v>
      </c>
      <c r="C311" s="51"/>
      <c r="D311" s="51"/>
      <c r="E311" s="51"/>
      <c r="F311" s="51"/>
      <c r="G311" s="52"/>
      <c r="H311" s="37"/>
      <c r="I311" s="43"/>
      <c r="J311" s="45"/>
      <c r="K311" s="45"/>
      <c r="L311" s="45"/>
      <c r="M311" s="45"/>
      <c r="N311" s="56"/>
    </row>
    <row r="312" spans="1:14" x14ac:dyDescent="0.3">
      <c r="A312" s="53" t="s">
        <v>649</v>
      </c>
      <c r="B312" s="70" t="s">
        <v>650</v>
      </c>
      <c r="C312" s="39" t="s">
        <v>542</v>
      </c>
      <c r="H312" s="37"/>
      <c r="I312" s="71"/>
      <c r="J312" s="131"/>
      <c r="N312" s="56"/>
    </row>
    <row r="313" spans="1:14" outlineLevel="1" x14ac:dyDescent="0.3">
      <c r="A313" s="53" t="s">
        <v>651</v>
      </c>
      <c r="B313" s="70" t="s">
        <v>652</v>
      </c>
      <c r="C313" s="39" t="s">
        <v>542</v>
      </c>
      <c r="H313" s="37"/>
      <c r="I313" s="71"/>
      <c r="J313" s="131"/>
      <c r="N313" s="56"/>
    </row>
    <row r="314" spans="1:14" outlineLevel="1" x14ac:dyDescent="0.3">
      <c r="A314" s="53" t="s">
        <v>653</v>
      </c>
      <c r="B314" s="70" t="s">
        <v>654</v>
      </c>
      <c r="C314" s="39" t="s">
        <v>542</v>
      </c>
      <c r="H314" s="37"/>
      <c r="I314" s="71"/>
      <c r="J314" s="131"/>
      <c r="N314" s="56"/>
    </row>
    <row r="315" spans="1:14" outlineLevel="1" x14ac:dyDescent="0.3">
      <c r="A315" s="53" t="s">
        <v>655</v>
      </c>
      <c r="B315" s="71"/>
      <c r="C315" s="131"/>
      <c r="H315" s="37"/>
      <c r="I315" s="71"/>
      <c r="J315" s="131"/>
      <c r="N315" s="56"/>
    </row>
    <row r="316" spans="1:14" outlineLevel="1" x14ac:dyDescent="0.3">
      <c r="A316" s="53" t="s">
        <v>656</v>
      </c>
      <c r="B316" s="71"/>
      <c r="C316" s="131"/>
      <c r="H316" s="37"/>
      <c r="I316" s="71"/>
      <c r="J316" s="131"/>
      <c r="N316" s="56"/>
    </row>
    <row r="317" spans="1:14" outlineLevel="1" x14ac:dyDescent="0.3">
      <c r="A317" s="53" t="s">
        <v>657</v>
      </c>
      <c r="B317" s="71"/>
      <c r="C317" s="131"/>
      <c r="H317" s="37"/>
      <c r="I317" s="71"/>
      <c r="J317" s="131"/>
      <c r="N317" s="56"/>
    </row>
    <row r="318" spans="1:14" outlineLevel="1" x14ac:dyDescent="0.3">
      <c r="A318" s="53" t="s">
        <v>658</v>
      </c>
      <c r="B318" s="71"/>
      <c r="C318" s="131"/>
      <c r="H318" s="37"/>
      <c r="I318" s="71"/>
      <c r="J318" s="131"/>
      <c r="N318" s="56"/>
    </row>
    <row r="319" spans="1:14" ht="18" x14ac:dyDescent="0.3">
      <c r="A319" s="51"/>
      <c r="B319" s="50" t="s">
        <v>187</v>
      </c>
      <c r="C319" s="51"/>
      <c r="D319" s="51"/>
      <c r="E319" s="51"/>
      <c r="F319" s="51"/>
      <c r="G319" s="52"/>
      <c r="H319" s="37"/>
      <c r="I319" s="43"/>
      <c r="J319" s="45"/>
      <c r="K319" s="45"/>
      <c r="L319" s="45"/>
      <c r="M319" s="45"/>
      <c r="N319" s="56"/>
    </row>
    <row r="320" spans="1:14" ht="15" customHeight="1" outlineLevel="1" x14ac:dyDescent="0.3">
      <c r="A320" s="64"/>
      <c r="B320" s="65" t="s">
        <v>659</v>
      </c>
      <c r="C320" s="64"/>
      <c r="D320" s="64"/>
      <c r="E320" s="66"/>
      <c r="F320" s="67"/>
      <c r="G320" s="67"/>
      <c r="H320" s="37"/>
      <c r="L320" s="37"/>
      <c r="M320" s="37"/>
      <c r="N320" s="56"/>
    </row>
    <row r="321" spans="1:14" outlineLevel="1" x14ac:dyDescent="0.3">
      <c r="A321" s="53" t="s">
        <v>660</v>
      </c>
      <c r="B321" s="79" t="s">
        <v>661</v>
      </c>
      <c r="H321" s="37"/>
      <c r="I321" s="56"/>
      <c r="J321" s="56"/>
      <c r="K321" s="56"/>
      <c r="L321" s="56"/>
      <c r="M321" s="56"/>
      <c r="N321" s="56"/>
    </row>
    <row r="322" spans="1:14" outlineLevel="1" x14ac:dyDescent="0.3">
      <c r="A322" s="53" t="s">
        <v>662</v>
      </c>
      <c r="B322" s="79" t="s">
        <v>663</v>
      </c>
      <c r="C322" s="39" t="s">
        <v>664</v>
      </c>
      <c r="H322" s="37"/>
      <c r="I322" s="56"/>
      <c r="J322" s="56"/>
      <c r="K322" s="56"/>
      <c r="L322" s="56"/>
      <c r="M322" s="56"/>
      <c r="N322" s="56"/>
    </row>
    <row r="323" spans="1:14" outlineLevel="1" x14ac:dyDescent="0.3">
      <c r="A323" s="53" t="s">
        <v>665</v>
      </c>
      <c r="B323" s="79" t="s">
        <v>666</v>
      </c>
      <c r="C323" s="39" t="s">
        <v>667</v>
      </c>
      <c r="H323" s="37"/>
      <c r="I323" s="56"/>
      <c r="J323" s="56"/>
      <c r="K323" s="56"/>
      <c r="L323" s="56"/>
      <c r="M323" s="56"/>
      <c r="N323" s="56"/>
    </row>
    <row r="324" spans="1:14" outlineLevel="1" x14ac:dyDescent="0.3">
      <c r="A324" s="53" t="s">
        <v>668</v>
      </c>
      <c r="B324" s="79" t="s">
        <v>669</v>
      </c>
      <c r="C324" s="39" t="s">
        <v>670</v>
      </c>
      <c r="H324" s="37"/>
      <c r="I324" s="56"/>
      <c r="J324" s="56"/>
      <c r="K324" s="56"/>
      <c r="L324" s="56"/>
      <c r="M324" s="56"/>
      <c r="N324" s="56"/>
    </row>
    <row r="325" spans="1:14" outlineLevel="1" x14ac:dyDescent="0.3">
      <c r="A325" s="53" t="s">
        <v>671</v>
      </c>
      <c r="B325" s="79" t="s">
        <v>672</v>
      </c>
      <c r="H325" s="37"/>
      <c r="I325" s="56"/>
      <c r="J325" s="56"/>
      <c r="K325" s="56"/>
      <c r="L325" s="56"/>
      <c r="M325" s="56"/>
      <c r="N325" s="56"/>
    </row>
    <row r="326" spans="1:14" outlineLevel="1" x14ac:dyDescent="0.3">
      <c r="A326" s="53" t="s">
        <v>673</v>
      </c>
      <c r="B326" s="79" t="s">
        <v>674</v>
      </c>
      <c r="C326" s="39" t="s">
        <v>667</v>
      </c>
      <c r="H326" s="37"/>
      <c r="I326" s="56"/>
      <c r="J326" s="56"/>
      <c r="K326" s="56"/>
      <c r="L326" s="56"/>
      <c r="M326" s="56"/>
      <c r="N326" s="56"/>
    </row>
    <row r="327" spans="1:14" outlineLevel="1" x14ac:dyDescent="0.3">
      <c r="A327" s="53" t="s">
        <v>675</v>
      </c>
      <c r="B327" s="79" t="s">
        <v>676</v>
      </c>
      <c r="C327" s="39" t="s">
        <v>667</v>
      </c>
      <c r="H327" s="37"/>
      <c r="I327" s="56"/>
      <c r="J327" s="56"/>
      <c r="K327" s="56"/>
      <c r="L327" s="56"/>
      <c r="M327" s="56"/>
      <c r="N327" s="56"/>
    </row>
    <row r="328" spans="1:14" outlineLevel="1" x14ac:dyDescent="0.3">
      <c r="A328" s="53" t="s">
        <v>677</v>
      </c>
      <c r="B328" s="79" t="s">
        <v>678</v>
      </c>
      <c r="C328" s="39" t="s">
        <v>679</v>
      </c>
      <c r="H328" s="37"/>
      <c r="I328" s="56"/>
      <c r="J328" s="56"/>
      <c r="K328" s="56"/>
      <c r="L328" s="56"/>
      <c r="M328" s="56"/>
      <c r="N328" s="56"/>
    </row>
    <row r="329" spans="1:14" outlineLevel="1" x14ac:dyDescent="0.3">
      <c r="A329" s="53" t="s">
        <v>680</v>
      </c>
      <c r="B329" s="79" t="s">
        <v>681</v>
      </c>
      <c r="C329" s="39" t="s">
        <v>682</v>
      </c>
      <c r="H329" s="37"/>
      <c r="I329" s="56"/>
      <c r="J329" s="56"/>
      <c r="K329" s="56"/>
      <c r="L329" s="56"/>
      <c r="M329" s="56"/>
      <c r="N329" s="56"/>
    </row>
    <row r="330" spans="1:14" outlineLevel="1" x14ac:dyDescent="0.3">
      <c r="A330" s="53" t="s">
        <v>683</v>
      </c>
      <c r="B330" s="87" t="s">
        <v>684</v>
      </c>
      <c r="H330" s="37"/>
      <c r="I330" s="56"/>
      <c r="J330" s="56"/>
      <c r="K330" s="56"/>
      <c r="L330" s="56"/>
      <c r="M330" s="56"/>
      <c r="N330" s="56"/>
    </row>
    <row r="331" spans="1:14" outlineLevel="1" x14ac:dyDescent="0.3">
      <c r="A331" s="53" t="s">
        <v>685</v>
      </c>
      <c r="B331" s="87" t="s">
        <v>684</v>
      </c>
      <c r="H331" s="37"/>
      <c r="I331" s="56"/>
      <c r="J331" s="56"/>
      <c r="K331" s="56"/>
      <c r="L331" s="56"/>
      <c r="M331" s="56"/>
      <c r="N331" s="56"/>
    </row>
    <row r="332" spans="1:14" outlineLevel="1" x14ac:dyDescent="0.3">
      <c r="A332" s="53" t="s">
        <v>686</v>
      </c>
      <c r="B332" s="87" t="s">
        <v>684</v>
      </c>
      <c r="H332" s="37"/>
      <c r="I332" s="56"/>
      <c r="J332" s="56"/>
      <c r="K332" s="56"/>
      <c r="L332" s="56"/>
      <c r="M332" s="56"/>
      <c r="N332" s="56"/>
    </row>
    <row r="333" spans="1:14" outlineLevel="1" x14ac:dyDescent="0.3">
      <c r="A333" s="53" t="s">
        <v>687</v>
      </c>
      <c r="B333" s="87" t="s">
        <v>684</v>
      </c>
      <c r="H333" s="37"/>
      <c r="I333" s="56"/>
      <c r="J333" s="56"/>
      <c r="K333" s="56"/>
      <c r="L333" s="56"/>
      <c r="M333" s="56"/>
      <c r="N333" s="56"/>
    </row>
    <row r="334" spans="1:14" outlineLevel="1" x14ac:dyDescent="0.3">
      <c r="A334" s="53" t="s">
        <v>688</v>
      </c>
      <c r="B334" s="87" t="s">
        <v>684</v>
      </c>
      <c r="H334" s="37"/>
      <c r="I334" s="56"/>
      <c r="J334" s="56"/>
      <c r="K334" s="56"/>
      <c r="L334" s="56"/>
      <c r="M334" s="56"/>
      <c r="N334" s="56"/>
    </row>
    <row r="335" spans="1:14" outlineLevel="1" x14ac:dyDescent="0.3">
      <c r="A335" s="53" t="s">
        <v>689</v>
      </c>
      <c r="B335" s="87" t="s">
        <v>684</v>
      </c>
      <c r="H335" s="37"/>
      <c r="I335" s="56"/>
      <c r="J335" s="56"/>
      <c r="K335" s="56"/>
      <c r="L335" s="56"/>
      <c r="M335" s="56"/>
      <c r="N335" s="56"/>
    </row>
    <row r="336" spans="1:14" outlineLevel="1" x14ac:dyDescent="0.3">
      <c r="A336" s="53" t="s">
        <v>690</v>
      </c>
      <c r="B336" s="87" t="s">
        <v>684</v>
      </c>
      <c r="H336" s="37"/>
      <c r="I336" s="56"/>
      <c r="J336" s="56"/>
      <c r="K336" s="56"/>
      <c r="L336" s="56"/>
      <c r="M336" s="56"/>
      <c r="N336" s="56"/>
    </row>
    <row r="337" spans="1:14" outlineLevel="1" x14ac:dyDescent="0.3">
      <c r="A337" s="53" t="s">
        <v>691</v>
      </c>
      <c r="B337" s="87" t="s">
        <v>684</v>
      </c>
      <c r="H337" s="37"/>
      <c r="I337" s="56"/>
      <c r="J337" s="56"/>
      <c r="K337" s="56"/>
      <c r="L337" s="56"/>
      <c r="M337" s="56"/>
      <c r="N337" s="56"/>
    </row>
    <row r="338" spans="1:14" outlineLevel="1" x14ac:dyDescent="0.3">
      <c r="A338" s="53" t="s">
        <v>692</v>
      </c>
      <c r="B338" s="87" t="s">
        <v>684</v>
      </c>
      <c r="H338" s="37"/>
      <c r="I338" s="56"/>
      <c r="J338" s="56"/>
      <c r="K338" s="56"/>
      <c r="L338" s="56"/>
      <c r="M338" s="56"/>
      <c r="N338" s="56"/>
    </row>
    <row r="339" spans="1:14" outlineLevel="1" x14ac:dyDescent="0.3">
      <c r="A339" s="53" t="s">
        <v>693</v>
      </c>
      <c r="B339" s="87" t="s">
        <v>684</v>
      </c>
      <c r="H339" s="37"/>
      <c r="I339" s="56"/>
      <c r="J339" s="56"/>
      <c r="K339" s="56"/>
      <c r="L339" s="56"/>
      <c r="M339" s="56"/>
      <c r="N339" s="56"/>
    </row>
    <row r="340" spans="1:14" outlineLevel="1" x14ac:dyDescent="0.3">
      <c r="A340" s="53" t="s">
        <v>694</v>
      </c>
      <c r="B340" s="87" t="s">
        <v>684</v>
      </c>
      <c r="H340" s="37"/>
      <c r="I340" s="56"/>
      <c r="J340" s="56"/>
      <c r="K340" s="56"/>
      <c r="L340" s="56"/>
      <c r="M340" s="56"/>
      <c r="N340" s="56"/>
    </row>
    <row r="341" spans="1:14" outlineLevel="1" x14ac:dyDescent="0.3">
      <c r="A341" s="53" t="s">
        <v>695</v>
      </c>
      <c r="B341" s="87" t="s">
        <v>684</v>
      </c>
      <c r="H341" s="37"/>
      <c r="I341" s="56"/>
      <c r="J341" s="56"/>
      <c r="K341" s="56"/>
      <c r="L341" s="56"/>
      <c r="M341" s="56"/>
      <c r="N341" s="56"/>
    </row>
    <row r="342" spans="1:14" outlineLevel="1" x14ac:dyDescent="0.3">
      <c r="A342" s="53" t="s">
        <v>696</v>
      </c>
      <c r="B342" s="87" t="s">
        <v>684</v>
      </c>
      <c r="H342" s="37"/>
      <c r="I342" s="56"/>
      <c r="J342" s="56"/>
      <c r="K342" s="56"/>
      <c r="L342" s="56"/>
      <c r="M342" s="56"/>
      <c r="N342" s="56"/>
    </row>
    <row r="343" spans="1:14" outlineLevel="1" x14ac:dyDescent="0.3">
      <c r="A343" s="53" t="s">
        <v>697</v>
      </c>
      <c r="B343" s="87" t="s">
        <v>684</v>
      </c>
      <c r="H343" s="37"/>
      <c r="I343" s="56"/>
      <c r="J343" s="56"/>
      <c r="K343" s="56"/>
      <c r="L343" s="56"/>
      <c r="M343" s="56"/>
      <c r="N343" s="56"/>
    </row>
    <row r="344" spans="1:14" outlineLevel="1" x14ac:dyDescent="0.3">
      <c r="A344" s="53" t="s">
        <v>698</v>
      </c>
      <c r="B344" s="87" t="s">
        <v>684</v>
      </c>
      <c r="H344" s="37"/>
      <c r="I344" s="56"/>
      <c r="J344" s="56"/>
      <c r="K344" s="56"/>
      <c r="L344" s="56"/>
      <c r="M344" s="56"/>
      <c r="N344" s="56"/>
    </row>
    <row r="345" spans="1:14" outlineLevel="1" x14ac:dyDescent="0.3">
      <c r="A345" s="53" t="s">
        <v>699</v>
      </c>
      <c r="B345" s="87" t="s">
        <v>684</v>
      </c>
      <c r="H345" s="37"/>
      <c r="I345" s="56"/>
      <c r="J345" s="56"/>
      <c r="K345" s="56"/>
      <c r="L345" s="56"/>
      <c r="M345" s="56"/>
      <c r="N345" s="56"/>
    </row>
    <row r="346" spans="1:14" outlineLevel="1" x14ac:dyDescent="0.3">
      <c r="A346" s="53" t="s">
        <v>700</v>
      </c>
      <c r="B346" s="87" t="s">
        <v>684</v>
      </c>
      <c r="H346" s="37"/>
      <c r="I346" s="56"/>
      <c r="J346" s="56"/>
      <c r="K346" s="56"/>
      <c r="L346" s="56"/>
      <c r="M346" s="56"/>
      <c r="N346" s="56"/>
    </row>
    <row r="347" spans="1:14" outlineLevel="1" x14ac:dyDescent="0.3">
      <c r="A347" s="53" t="s">
        <v>701</v>
      </c>
      <c r="B347" s="87" t="s">
        <v>684</v>
      </c>
      <c r="H347" s="37"/>
      <c r="I347" s="56"/>
      <c r="J347" s="56"/>
      <c r="K347" s="56"/>
      <c r="L347" s="56"/>
      <c r="M347" s="56"/>
      <c r="N347" s="56"/>
    </row>
    <row r="348" spans="1:14" outlineLevel="1" x14ac:dyDescent="0.3">
      <c r="A348" s="53" t="s">
        <v>702</v>
      </c>
      <c r="B348" s="87" t="s">
        <v>684</v>
      </c>
      <c r="H348" s="37"/>
      <c r="I348" s="56"/>
      <c r="J348" s="56"/>
      <c r="K348" s="56"/>
      <c r="L348" s="56"/>
      <c r="M348" s="56"/>
      <c r="N348" s="56"/>
    </row>
    <row r="349" spans="1:14" outlineLevel="1" x14ac:dyDescent="0.3">
      <c r="A349" s="53" t="s">
        <v>703</v>
      </c>
      <c r="B349" s="87" t="s">
        <v>684</v>
      </c>
      <c r="H349" s="37"/>
      <c r="I349" s="56"/>
      <c r="J349" s="56"/>
      <c r="K349" s="56"/>
      <c r="L349" s="56"/>
      <c r="M349" s="56"/>
      <c r="N349" s="56"/>
    </row>
    <row r="350" spans="1:14" outlineLevel="1" x14ac:dyDescent="0.3">
      <c r="A350" s="53" t="s">
        <v>704</v>
      </c>
      <c r="B350" s="87" t="s">
        <v>684</v>
      </c>
      <c r="H350" s="37"/>
      <c r="I350" s="56"/>
      <c r="J350" s="56"/>
      <c r="K350" s="56"/>
      <c r="L350" s="56"/>
      <c r="M350" s="56"/>
      <c r="N350" s="56"/>
    </row>
    <row r="351" spans="1:14" outlineLevel="1" x14ac:dyDescent="0.3">
      <c r="A351" s="53" t="s">
        <v>705</v>
      </c>
      <c r="B351" s="87" t="s">
        <v>684</v>
      </c>
      <c r="H351" s="37"/>
      <c r="I351" s="56"/>
      <c r="J351" s="56"/>
      <c r="K351" s="56"/>
      <c r="L351" s="56"/>
      <c r="M351" s="56"/>
      <c r="N351" s="56"/>
    </row>
    <row r="352" spans="1:14" outlineLevel="1" x14ac:dyDescent="0.3">
      <c r="A352" s="53" t="s">
        <v>706</v>
      </c>
      <c r="B352" s="87" t="s">
        <v>684</v>
      </c>
      <c r="H352" s="37"/>
      <c r="I352" s="56"/>
      <c r="J352" s="56"/>
      <c r="K352" s="56"/>
      <c r="L352" s="56"/>
      <c r="M352" s="56"/>
      <c r="N352" s="56"/>
    </row>
    <row r="353" spans="1:14" outlineLevel="1" x14ac:dyDescent="0.3">
      <c r="A353" s="53" t="s">
        <v>707</v>
      </c>
      <c r="B353" s="87" t="s">
        <v>684</v>
      </c>
      <c r="H353" s="37"/>
      <c r="I353" s="56"/>
      <c r="J353" s="56"/>
      <c r="K353" s="56"/>
      <c r="L353" s="56"/>
      <c r="M353" s="56"/>
      <c r="N353" s="56"/>
    </row>
    <row r="354" spans="1:14" outlineLevel="1" x14ac:dyDescent="0.3">
      <c r="A354" s="53" t="s">
        <v>708</v>
      </c>
      <c r="B354" s="87" t="s">
        <v>684</v>
      </c>
      <c r="H354" s="37"/>
      <c r="I354" s="56"/>
      <c r="J354" s="56"/>
      <c r="K354" s="56"/>
      <c r="L354" s="56"/>
      <c r="M354" s="56"/>
      <c r="N354" s="56"/>
    </row>
    <row r="355" spans="1:14" outlineLevel="1" x14ac:dyDescent="0.3">
      <c r="A355" s="53" t="s">
        <v>709</v>
      </c>
      <c r="B355" s="87" t="s">
        <v>684</v>
      </c>
      <c r="H355" s="37"/>
      <c r="I355" s="56"/>
      <c r="J355" s="56"/>
      <c r="K355" s="56"/>
      <c r="L355" s="56"/>
      <c r="M355" s="56"/>
      <c r="N355" s="56"/>
    </row>
    <row r="356" spans="1:14" outlineLevel="1" x14ac:dyDescent="0.3">
      <c r="A356" s="53" t="s">
        <v>710</v>
      </c>
      <c r="B356" s="87" t="s">
        <v>684</v>
      </c>
      <c r="H356" s="37"/>
      <c r="I356" s="56"/>
      <c r="J356" s="56"/>
      <c r="K356" s="56"/>
      <c r="L356" s="56"/>
      <c r="M356" s="56"/>
      <c r="N356" s="56"/>
    </row>
    <row r="357" spans="1:14" outlineLevel="1" x14ac:dyDescent="0.3">
      <c r="A357" s="53" t="s">
        <v>711</v>
      </c>
      <c r="B357" s="87" t="s">
        <v>684</v>
      </c>
      <c r="H357" s="37"/>
      <c r="I357" s="56"/>
      <c r="J357" s="56"/>
      <c r="K357" s="56"/>
      <c r="L357" s="56"/>
      <c r="M357" s="56"/>
      <c r="N357" s="56"/>
    </row>
    <row r="358" spans="1:14" outlineLevel="1" x14ac:dyDescent="0.3">
      <c r="A358" s="53" t="s">
        <v>712</v>
      </c>
      <c r="B358" s="87" t="s">
        <v>684</v>
      </c>
      <c r="H358" s="37"/>
      <c r="I358" s="56"/>
      <c r="J358" s="56"/>
      <c r="K358" s="56"/>
      <c r="L358" s="56"/>
      <c r="M358" s="56"/>
      <c r="N358" s="56"/>
    </row>
    <row r="359" spans="1:14" outlineLevel="1" x14ac:dyDescent="0.3">
      <c r="A359" s="53" t="s">
        <v>713</v>
      </c>
      <c r="B359" s="87" t="s">
        <v>684</v>
      </c>
      <c r="H359" s="37"/>
      <c r="I359" s="56"/>
      <c r="J359" s="56"/>
      <c r="K359" s="56"/>
      <c r="L359" s="56"/>
      <c r="M359" s="56"/>
      <c r="N359" s="56"/>
    </row>
    <row r="360" spans="1:14" outlineLevel="1" x14ac:dyDescent="0.3">
      <c r="A360" s="53" t="s">
        <v>714</v>
      </c>
      <c r="B360" s="87" t="s">
        <v>684</v>
      </c>
      <c r="H360" s="37"/>
      <c r="I360" s="56"/>
      <c r="J360" s="56"/>
      <c r="K360" s="56"/>
      <c r="L360" s="56"/>
      <c r="M360" s="56"/>
      <c r="N360" s="56"/>
    </row>
    <row r="361" spans="1:14" outlineLevel="1" x14ac:dyDescent="0.3">
      <c r="A361" s="53" t="s">
        <v>715</v>
      </c>
      <c r="B361" s="87" t="s">
        <v>684</v>
      </c>
      <c r="H361" s="37"/>
      <c r="I361" s="56"/>
      <c r="J361" s="56"/>
      <c r="K361" s="56"/>
      <c r="L361" s="56"/>
      <c r="M361" s="56"/>
      <c r="N361" s="56"/>
    </row>
    <row r="362" spans="1:14" outlineLevel="1" x14ac:dyDescent="0.3">
      <c r="A362" s="53" t="s">
        <v>716</v>
      </c>
      <c r="B362" s="87" t="s">
        <v>684</v>
      </c>
      <c r="H362" s="37"/>
      <c r="I362" s="56"/>
      <c r="J362" s="56"/>
      <c r="K362" s="56"/>
      <c r="L362" s="56"/>
      <c r="M362" s="56"/>
      <c r="N362" s="56"/>
    </row>
    <row r="363" spans="1:14" outlineLevel="1" x14ac:dyDescent="0.3">
      <c r="A363" s="53" t="s">
        <v>717</v>
      </c>
      <c r="B363" s="87" t="s">
        <v>684</v>
      </c>
      <c r="H363" s="37"/>
      <c r="I363" s="56"/>
      <c r="J363" s="56"/>
      <c r="K363" s="56"/>
      <c r="L363" s="56"/>
      <c r="M363" s="56"/>
      <c r="N363" s="56"/>
    </row>
    <row r="364" spans="1:14" outlineLevel="1" x14ac:dyDescent="0.3">
      <c r="A364" s="53" t="s">
        <v>718</v>
      </c>
      <c r="B364" s="87" t="s">
        <v>684</v>
      </c>
      <c r="H364" s="37"/>
      <c r="I364" s="56"/>
      <c r="J364" s="56"/>
      <c r="K364" s="56"/>
      <c r="L364" s="56"/>
      <c r="M364" s="56"/>
      <c r="N364" s="56"/>
    </row>
    <row r="365" spans="1:14" outlineLevel="1" x14ac:dyDescent="0.3">
      <c r="A365" s="53" t="s">
        <v>719</v>
      </c>
      <c r="B365" s="87" t="s">
        <v>684</v>
      </c>
      <c r="H365" s="37"/>
      <c r="I365" s="56"/>
      <c r="J365" s="56"/>
      <c r="K365" s="56"/>
      <c r="L365" s="56"/>
      <c r="M365" s="56"/>
      <c r="N365" s="56"/>
    </row>
    <row r="366" spans="1:14" x14ac:dyDescent="0.3">
      <c r="A366" s="53"/>
      <c r="H366" s="37"/>
      <c r="I366" s="56"/>
      <c r="J366" s="56"/>
      <c r="K366" s="56"/>
      <c r="L366" s="56"/>
      <c r="M366" s="56"/>
      <c r="N366" s="56"/>
    </row>
    <row r="367" spans="1:14" x14ac:dyDescent="0.3">
      <c r="H367" s="37"/>
      <c r="I367" s="56"/>
      <c r="J367" s="56"/>
      <c r="K367" s="56"/>
      <c r="L367" s="56"/>
      <c r="M367" s="56"/>
      <c r="N367" s="56"/>
    </row>
    <row r="368" spans="1:14" x14ac:dyDescent="0.3">
      <c r="H368" s="37"/>
      <c r="I368" s="56"/>
      <c r="J368" s="56"/>
      <c r="K368" s="56"/>
      <c r="L368" s="56"/>
      <c r="M368" s="56"/>
      <c r="N368" s="56"/>
    </row>
    <row r="369" spans="8:8" s="56" customFormat="1" x14ac:dyDescent="0.3">
      <c r="H369" s="37"/>
    </row>
    <row r="370" spans="8:8" s="56" customFormat="1" x14ac:dyDescent="0.3">
      <c r="H370" s="37"/>
    </row>
    <row r="371" spans="8:8" s="56" customFormat="1" x14ac:dyDescent="0.3">
      <c r="H371" s="37"/>
    </row>
    <row r="372" spans="8:8" s="56" customFormat="1" x14ac:dyDescent="0.3">
      <c r="H372" s="37"/>
    </row>
    <row r="373" spans="8:8" s="56" customFormat="1" x14ac:dyDescent="0.3">
      <c r="H373" s="37"/>
    </row>
    <row r="374" spans="8:8" s="56" customFormat="1" x14ac:dyDescent="0.3">
      <c r="H374" s="37"/>
    </row>
    <row r="375" spans="8:8" s="56" customFormat="1" x14ac:dyDescent="0.3">
      <c r="H375" s="37"/>
    </row>
    <row r="376" spans="8:8" s="56" customFormat="1" x14ac:dyDescent="0.3">
      <c r="H376" s="37"/>
    </row>
    <row r="377" spans="8:8" s="56" customFormat="1" x14ac:dyDescent="0.3">
      <c r="H377" s="37"/>
    </row>
    <row r="378" spans="8:8" s="56" customFormat="1" x14ac:dyDescent="0.3">
      <c r="H378" s="37"/>
    </row>
    <row r="379" spans="8:8" s="56" customFormat="1" x14ac:dyDescent="0.3">
      <c r="H379" s="37"/>
    </row>
    <row r="380" spans="8:8" s="56" customFormat="1" x14ac:dyDescent="0.3">
      <c r="H380" s="37"/>
    </row>
    <row r="381" spans="8:8" s="56" customFormat="1" x14ac:dyDescent="0.3">
      <c r="H381" s="37"/>
    </row>
    <row r="382" spans="8:8" s="56" customFormat="1" x14ac:dyDescent="0.3">
      <c r="H382" s="37"/>
    </row>
    <row r="383" spans="8:8" s="56" customFormat="1" x14ac:dyDescent="0.3">
      <c r="H383" s="37"/>
    </row>
    <row r="384" spans="8:8" s="56" customFormat="1" x14ac:dyDescent="0.3">
      <c r="H384" s="37"/>
    </row>
    <row r="385" spans="8:8" s="56" customFormat="1" x14ac:dyDescent="0.3">
      <c r="H385" s="37"/>
    </row>
    <row r="386" spans="8:8" s="56" customFormat="1" x14ac:dyDescent="0.3">
      <c r="H386" s="37"/>
    </row>
    <row r="387" spans="8:8" s="56" customFormat="1" x14ac:dyDescent="0.3">
      <c r="H387" s="37"/>
    </row>
    <row r="388" spans="8:8" s="56" customFormat="1" x14ac:dyDescent="0.3">
      <c r="H388" s="37"/>
    </row>
    <row r="389" spans="8:8" s="56" customFormat="1" x14ac:dyDescent="0.3">
      <c r="H389" s="37"/>
    </row>
    <row r="390" spans="8:8" s="56" customFormat="1" x14ac:dyDescent="0.3">
      <c r="H390" s="37"/>
    </row>
    <row r="391" spans="8:8" s="56" customFormat="1" x14ac:dyDescent="0.3">
      <c r="H391" s="37"/>
    </row>
    <row r="392" spans="8:8" s="56" customFormat="1" x14ac:dyDescent="0.3">
      <c r="H392" s="37"/>
    </row>
    <row r="393" spans="8:8" s="56" customFormat="1" x14ac:dyDescent="0.3">
      <c r="H393" s="37"/>
    </row>
    <row r="394" spans="8:8" s="56" customFormat="1" x14ac:dyDescent="0.3">
      <c r="H394" s="37"/>
    </row>
    <row r="395" spans="8:8" s="56" customFormat="1" x14ac:dyDescent="0.3">
      <c r="H395" s="37"/>
    </row>
    <row r="396" spans="8:8" s="56" customFormat="1" x14ac:dyDescent="0.3">
      <c r="H396" s="37"/>
    </row>
    <row r="397" spans="8:8" s="56" customFormat="1" x14ac:dyDescent="0.3">
      <c r="H397" s="37"/>
    </row>
    <row r="398" spans="8:8" s="56" customFormat="1" x14ac:dyDescent="0.3">
      <c r="H398" s="37"/>
    </row>
    <row r="399" spans="8:8" s="56" customFormat="1" x14ac:dyDescent="0.3">
      <c r="H399" s="37"/>
    </row>
    <row r="400" spans="8:8" s="56" customFormat="1" x14ac:dyDescent="0.3">
      <c r="H400" s="37"/>
    </row>
    <row r="401" spans="8:8" s="56" customFormat="1" x14ac:dyDescent="0.3">
      <c r="H401" s="37"/>
    </row>
    <row r="402" spans="8:8" s="56" customFormat="1" x14ac:dyDescent="0.3">
      <c r="H402" s="37"/>
    </row>
    <row r="403" spans="8:8" s="56" customFormat="1" x14ac:dyDescent="0.3">
      <c r="H403" s="37"/>
    </row>
    <row r="404" spans="8:8" s="56" customFormat="1" x14ac:dyDescent="0.3">
      <c r="H404" s="37"/>
    </row>
    <row r="405" spans="8:8" s="56" customFormat="1" x14ac:dyDescent="0.3">
      <c r="H405" s="37"/>
    </row>
    <row r="406" spans="8:8" s="56" customFormat="1" x14ac:dyDescent="0.3">
      <c r="H406" s="37"/>
    </row>
    <row r="407" spans="8:8" s="56" customFormat="1" x14ac:dyDescent="0.3">
      <c r="H407" s="37"/>
    </row>
    <row r="408" spans="8:8" s="56" customFormat="1" x14ac:dyDescent="0.3">
      <c r="H408" s="37"/>
    </row>
    <row r="409" spans="8:8" s="56" customFormat="1" x14ac:dyDescent="0.3">
      <c r="H409" s="37"/>
    </row>
    <row r="410" spans="8:8" s="56" customFormat="1" x14ac:dyDescent="0.3">
      <c r="H410" s="37"/>
    </row>
    <row r="411" spans="8:8" s="56" customFormat="1" x14ac:dyDescent="0.3">
      <c r="H411" s="37"/>
    </row>
    <row r="412" spans="8:8" s="56" customFormat="1" x14ac:dyDescent="0.3">
      <c r="H412" s="37"/>
    </row>
    <row r="413" spans="8:8" s="56" customFormat="1" x14ac:dyDescent="0.3">
      <c r="H413" s="37"/>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W30" xr:uid="{811DDE8E-915B-4867-8081-686131B65B11}">
      <formula1>$M$28:$M$30</formula1>
    </dataValidation>
    <dataValidation type="list" allowBlank="1" showInputMessage="1" showErrorMessage="1" sqref="C28" xr:uid="{1FC51B7B-CB6A-466B-A066-EAF4060DF7F2}">
      <formula1>$W$28:$W$30</formula1>
    </dataValidation>
    <dataValidation type="list" allowBlank="1" showInputMessage="1" showErrorMessage="1" sqref="C299" xr:uid="{3358AB87-B41E-49EB-B65F-2BF6FCEECA40}">
      <formula1>M299:M302</formula1>
    </dataValidation>
  </dataValidations>
  <hyperlinks>
    <hyperlink ref="B6" location="'A. HTT General'!B13" display="1. Basic Facts" xr:uid="{83DAF59F-B8B8-45A6-9634-78770B86A7B9}"/>
    <hyperlink ref="B7" location="'A. HTT General'!B26" display="2. Regulatory Summary" xr:uid="{DF6BB265-D159-4E1C-A366-529FF16766BF}"/>
    <hyperlink ref="B8" location="'A. HTT General'!B36" display="3. General Cover Pool / Covered Bond Information" xr:uid="{CBA1F585-8BC2-4E12-9B09-AEDDFA9F70A1}"/>
    <hyperlink ref="B9" location="'A. HTT General'!B285" display="4. References to Capital Requirements Regulation (CRR) 129(7)" xr:uid="{D34954A3-13AA-46D0-93FD-0CFAC58CF2B7}"/>
    <hyperlink ref="B11" location="'A. HTT General'!B319" display="6. Other relevant information" xr:uid="{6024482C-6F72-49A9-AC48-1F159D09D8C6}"/>
    <hyperlink ref="C289" location="'A. HTT General'!A39" display="'A. HTT General'!A39" xr:uid="{E38C8421-1321-4B54-B7B0-F904D2694498}"/>
    <hyperlink ref="C291" location="'B1. HTT Mortgage Assets'!B43" display="'B1. HTT Mortgage Assets'!B43" xr:uid="{15EDDABD-0B6C-4672-B0E4-4B42FB0A6B66}"/>
    <hyperlink ref="D291" location="'B2. HTT Public Sector Assets'!B48" display="'B2. HTT Public Sector Assets'!B48" xr:uid="{1DF4E1A3-1F04-4C90-8F62-21BAAD4BA420}"/>
    <hyperlink ref="C292" location="'A. HTT General'!A52" display="'A. HTT General'!A52" xr:uid="{E74BCB33-C535-4799-B11B-0D97E8B68804}"/>
    <hyperlink ref="C297" location="'A. HTT General'!B163" display="'A. HTT General'!B163" xr:uid="{6DB3331E-69FA-424D-BDEC-490F50529E57}"/>
    <hyperlink ref="C298" location="'A. HTT General'!B137" display="'A. HTT General'!B137" xr:uid="{FBF81DB2-C6B4-44D2-8A05-20D0D8F0AC66}"/>
    <hyperlink ref="C302" location="'C. HTT Harmonised Glossary'!B18" display="'C. HTT Harmonised Glossary'!B18" xr:uid="{2D002604-C894-4CDE-A9E9-64EAD9BA97F0}"/>
    <hyperlink ref="C303" location="'A. HTT General'!B65" display="'A. HTT General'!B65" xr:uid="{C1FBD83D-F2E1-4FFF-A069-3F6227979556}"/>
    <hyperlink ref="C304" location="'A. HTT General'!B88" display="'A. HTT General'!B88" xr:uid="{5077E6A7-A064-40CA-AADA-F2C156EC2AFE}"/>
    <hyperlink ref="C307" location="'B1. HTT Mortgage Assets'!B179" display="'B1. HTT Mortgage Assets'!B179" xr:uid="{2867E789-A6F0-43E7-A1E2-F71CCA796E93}"/>
    <hyperlink ref="D307" location="'B2. HTT Public Sector Assets'!B166" display="'B2. HTT Public Sector Assets'!B166" xr:uid="{F26B8D96-BF6D-4C41-B14A-646A4B7E1834}"/>
    <hyperlink ref="B27" r:id="rId1" display="Basel Compliance (Y/N)" xr:uid="{36CACF89-621F-4770-BAEB-E6A487245C73}"/>
    <hyperlink ref="B29" r:id="rId2" xr:uid="{066C160B-18C3-40BC-B396-C6B98BD049A8}"/>
    <hyperlink ref="B30" r:id="rId3" xr:uid="{BFB1AF93-35D5-4FB2-9B41-89BD54D90C4C}"/>
    <hyperlink ref="B10" location="'A. HTT General'!B311" display="5. References to Capital Requirements Regulation (CRR) 129(1)" xr:uid="{3279E486-747E-4469-BFE4-CD065AB15384}"/>
    <hyperlink ref="D293" location="'B1. HTT Mortgage Assets'!B424" display="'B1. HTT Mortgage Assets'!B424" xr:uid="{2BC48665-34F3-4DE4-96EB-A4E6EC56C26B}"/>
    <hyperlink ref="C293" location="'B1. HTT Mortgage Assets'!B186" display="'B1. HTT Mortgage Assets'!B186" xr:uid="{E745F071-192A-498D-8E9B-143D0EF801CB}"/>
    <hyperlink ref="C288" location="'A. HTT General'!A38" display="'A. HTT General'!A38" xr:uid="{4A86FA27-123E-48F9-91EF-5E87BAAFE278}"/>
    <hyperlink ref="C296" location="'A. HTT General'!B111" display="'A. HTT General'!B111" xr:uid="{29A61CD3-B89A-4F1A-A2FE-56D76380CBC7}"/>
    <hyperlink ref="D295" location="'B2. HTT Public Sector Assets'!B129" display="'B2. HTT Public Sector Assets'!B129" xr:uid="{7B1F42B9-2179-452E-B18D-407098800D23}"/>
    <hyperlink ref="C295" location="'B1. HTT Mortgage Assets'!B149" display="'B1. HTT Mortgage Assets'!B149" xr:uid="{885812C8-15BE-4D6A-ABC0-DE5CD1EF8414}"/>
    <hyperlink ref="C294" location="'C. HTT Harmonised Glossary'!B20" display="link to Glossary HG.1.15" xr:uid="{8E50F25F-C742-480A-96FC-512B95B59655}"/>
    <hyperlink ref="C306" location="'A. HTT General'!B44" display="'A. HTT General'!B44" xr:uid="{34E00540-F7BE-4F44-90CC-42DF02022187}"/>
    <hyperlink ref="C300" location="'B1. HTT Mortgage Assets'!B215" display="215 LTV residential mortgage" xr:uid="{498DD229-26D5-4C76-8DC6-DA215DC6B42D}"/>
    <hyperlink ref="D300" location="'B1. HTT Mortgage Assets'!B453" display="441 LTV Commercial Mortgage" xr:uid="{A0ADA550-69FB-4805-A9CC-95C1DFCC62D3}"/>
    <hyperlink ref="C301" location="'A. HTT General'!B230" display="230 Derivatives and Swaps" xr:uid="{A43E21AD-99C2-4BB8-ABD4-6A9A8D8FEAFF}"/>
    <hyperlink ref="B28" r:id="rId4" display="CBD Compliance (Y/N)" xr:uid="{26B9BBF6-0A00-4D71-B23E-61D1D75376C4}"/>
    <hyperlink ref="F293" location="'B2. HTT Public Sector Assets'!A18" display="'B2. HTT Public Sector Assets'!A18" xr:uid="{D1CDFC5D-A83D-491D-BD9D-7577F42F5743}"/>
    <hyperlink ref="G293" location="'B3. HTT Shipping Assets'!B116" display="'B3. HTT Shipping Assets'!B116" xr:uid="{33A3BC9C-9A94-40E3-88AD-279050A8A1F6}"/>
    <hyperlink ref="F295" location="'B3. HTT Shipping Assets'!B80" display="'B3. HTT Shipping Assets'!B80" xr:uid="{6F5106C8-A449-4F3E-9DF4-7C1DC98BF649}"/>
    <hyperlink ref="C305" location="'C. HTT Harmonised Glossary'!B12" display="link to Glossary HG 1.7" xr:uid="{8652EA5C-8FEA-47D5-83A1-CD3433FC8B1E}"/>
    <hyperlink ref="F307" location="'B3. HTT Shipping Assets'!B110" display="'B3. HTT Shipping Assets'!B110" xr:uid="{45B79871-3B7A-417D-84CD-91BD4A47301A}"/>
    <hyperlink ref="B44" location="'C. HTT Harmonised Glossary'!B6" display="2. Over-collateralisation (OC) " xr:uid="{AF23466E-2240-428C-B49E-142E74807B6E}"/>
    <hyperlink ref="F300" location="'B2. HTT Public Sector Assets'!B147" display="147 for Public Sector Asset - type of debtor" xr:uid="{93536180-883F-48A7-932F-AAA942173E31}"/>
    <hyperlink ref="C244" location="'F1. Sustainable M data'!A1" display="F1. Tab" xr:uid="{FC0C8574-18A5-4E27-9676-6AEADA7F863D}"/>
    <hyperlink ref="D244" location="'F2. Sustainable PS data'!A1" display="F2. Tab" xr:uid="{1ADBBFAA-EEB6-471D-B64E-13D3F394E33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03906-0374-4620-BDC8-3429DA6C725D}">
  <sheetPr>
    <tabColor rgb="FFE36E00"/>
  </sheetPr>
  <dimension ref="A1:N622"/>
  <sheetViews>
    <sheetView zoomScale="80" zoomScaleNormal="80" workbookViewId="0"/>
  </sheetViews>
  <sheetFormatPr defaultColWidth="8.88671875" defaultRowHeight="14.4" outlineLevelRow="1" x14ac:dyDescent="0.3"/>
  <cols>
    <col min="1" max="1" width="13.88671875" style="39" customWidth="1"/>
    <col min="2" max="2" width="62.88671875" style="39" customWidth="1"/>
    <col min="3" max="3" width="41" style="39" customWidth="1"/>
    <col min="4" max="4" width="40.88671875" style="39" customWidth="1"/>
    <col min="5" max="5" width="6.6640625" style="39" customWidth="1"/>
    <col min="6" max="6" width="41.5546875" style="39" customWidth="1"/>
    <col min="7" max="7" width="41.5546875" style="37" customWidth="1"/>
    <col min="8" max="16384" width="8.88671875" style="56"/>
  </cols>
  <sheetData>
    <row r="1" spans="1:7" ht="31.2" x14ac:dyDescent="0.3">
      <c r="A1" s="1" t="s">
        <v>720</v>
      </c>
      <c r="B1" s="1"/>
      <c r="C1" s="37"/>
      <c r="D1" s="37"/>
      <c r="E1" s="37"/>
      <c r="F1" s="22" t="s">
        <v>177</v>
      </c>
    </row>
    <row r="2" spans="1:7" ht="15" thickBot="1" x14ac:dyDescent="0.35">
      <c r="A2" s="37"/>
      <c r="B2" s="37"/>
      <c r="C2" s="37"/>
      <c r="D2" s="37"/>
      <c r="E2" s="37"/>
      <c r="F2" s="37"/>
    </row>
    <row r="3" spans="1:7" ht="18.600000000000001" thickBot="1" x14ac:dyDescent="0.35">
      <c r="A3" s="40"/>
      <c r="B3" s="41" t="s">
        <v>178</v>
      </c>
      <c r="C3" s="42" t="s">
        <v>179</v>
      </c>
      <c r="D3" s="40"/>
      <c r="E3" s="40"/>
      <c r="F3" s="37"/>
      <c r="G3" s="40"/>
    </row>
    <row r="4" spans="1:7" ht="15" thickBot="1" x14ac:dyDescent="0.35"/>
    <row r="5" spans="1:7" ht="18" x14ac:dyDescent="0.3">
      <c r="A5" s="43"/>
      <c r="B5" s="44" t="s">
        <v>721</v>
      </c>
      <c r="C5" s="43"/>
      <c r="E5" s="45"/>
      <c r="F5" s="45"/>
    </row>
    <row r="6" spans="1:7" x14ac:dyDescent="0.3">
      <c r="B6" s="134" t="s">
        <v>722</v>
      </c>
    </row>
    <row r="7" spans="1:7" x14ac:dyDescent="0.3">
      <c r="B7" s="135" t="s">
        <v>723</v>
      </c>
    </row>
    <row r="8" spans="1:7" ht="15" thickBot="1" x14ac:dyDescent="0.35">
      <c r="B8" s="136" t="s">
        <v>724</v>
      </c>
    </row>
    <row r="9" spans="1:7" x14ac:dyDescent="0.3">
      <c r="B9" s="137"/>
    </row>
    <row r="10" spans="1:7" ht="36" x14ac:dyDescent="0.3">
      <c r="A10" s="50" t="s">
        <v>188</v>
      </c>
      <c r="B10" s="50" t="s">
        <v>722</v>
      </c>
      <c r="C10" s="51"/>
      <c r="D10" s="51"/>
      <c r="E10" s="51"/>
      <c r="F10" s="51"/>
      <c r="G10" s="52"/>
    </row>
    <row r="11" spans="1:7" ht="15" customHeight="1" x14ac:dyDescent="0.3">
      <c r="A11" s="64"/>
      <c r="B11" s="65" t="s">
        <v>725</v>
      </c>
      <c r="C11" s="64" t="s">
        <v>229</v>
      </c>
      <c r="D11" s="64"/>
      <c r="E11" s="64"/>
      <c r="F11" s="67" t="s">
        <v>726</v>
      </c>
      <c r="G11" s="67"/>
    </row>
    <row r="12" spans="1:7" x14ac:dyDescent="0.3">
      <c r="A12" s="53" t="s">
        <v>727</v>
      </c>
      <c r="B12" s="53" t="s">
        <v>728</v>
      </c>
      <c r="C12" s="69">
        <v>13832.62804</v>
      </c>
      <c r="D12" s="55"/>
      <c r="F12" s="82">
        <f>IF($C$15=0,"",IF(C12="[for completion]","",C12/$C$15))</f>
        <v>1</v>
      </c>
    </row>
    <row r="13" spans="1:7" x14ac:dyDescent="0.3">
      <c r="A13" s="53" t="s">
        <v>729</v>
      </c>
      <c r="B13" s="53" t="s">
        <v>730</v>
      </c>
      <c r="C13" s="69">
        <v>0</v>
      </c>
      <c r="D13" s="55"/>
      <c r="F13" s="82">
        <f>IF($C$15=0,"",IF(C13="[for completion]","",C13/$C$15))</f>
        <v>0</v>
      </c>
    </row>
    <row r="14" spans="1:7" x14ac:dyDescent="0.3">
      <c r="A14" s="53" t="s">
        <v>731</v>
      </c>
      <c r="B14" s="53" t="s">
        <v>269</v>
      </c>
      <c r="C14" s="69">
        <v>0</v>
      </c>
      <c r="D14" s="55"/>
      <c r="F14" s="82">
        <f>IF($C$15=0,"",IF(C14="[for completion]","",C14/$C$15))</f>
        <v>0</v>
      </c>
    </row>
    <row r="15" spans="1:7" x14ac:dyDescent="0.3">
      <c r="A15" s="53" t="s">
        <v>732</v>
      </c>
      <c r="B15" s="138" t="s">
        <v>271</v>
      </c>
      <c r="C15" s="108">
        <f>SUM(C12:C14)</f>
        <v>13832.62804</v>
      </c>
      <c r="F15" s="139">
        <f>SUM(F12:F14)</f>
        <v>1</v>
      </c>
    </row>
    <row r="16" spans="1:7" outlineLevel="1" x14ac:dyDescent="0.3">
      <c r="A16" s="53" t="s">
        <v>733</v>
      </c>
      <c r="B16" s="140" t="s">
        <v>734</v>
      </c>
      <c r="C16" s="69"/>
      <c r="D16" s="55"/>
      <c r="E16" s="55"/>
      <c r="F16" s="141">
        <f t="shared" ref="F16:F26" si="0">IF($C$15=0,"",IF(C16="[for completion]","",C16/$C$15))</f>
        <v>0</v>
      </c>
    </row>
    <row r="17" spans="1:7" outlineLevel="1" x14ac:dyDescent="0.3">
      <c r="A17" s="53" t="s">
        <v>735</v>
      </c>
      <c r="B17" s="140" t="s">
        <v>736</v>
      </c>
      <c r="C17" s="69"/>
      <c r="D17" s="55"/>
      <c r="E17" s="55"/>
      <c r="F17" s="141">
        <f t="shared" si="0"/>
        <v>0</v>
      </c>
    </row>
    <row r="18" spans="1:7" outlineLevel="1" x14ac:dyDescent="0.3">
      <c r="A18" s="53" t="s">
        <v>737</v>
      </c>
      <c r="B18" s="87" t="s">
        <v>273</v>
      </c>
      <c r="C18" s="69"/>
      <c r="D18" s="55"/>
      <c r="E18" s="55"/>
      <c r="F18" s="141">
        <f t="shared" si="0"/>
        <v>0</v>
      </c>
    </row>
    <row r="19" spans="1:7" outlineLevel="1" x14ac:dyDescent="0.3">
      <c r="A19" s="53" t="s">
        <v>738</v>
      </c>
      <c r="B19" s="87" t="s">
        <v>273</v>
      </c>
      <c r="C19" s="69"/>
      <c r="D19" s="55"/>
      <c r="E19" s="55"/>
      <c r="F19" s="141">
        <f t="shared" si="0"/>
        <v>0</v>
      </c>
    </row>
    <row r="20" spans="1:7" outlineLevel="1" x14ac:dyDescent="0.3">
      <c r="A20" s="53" t="s">
        <v>739</v>
      </c>
      <c r="B20" s="87" t="s">
        <v>273</v>
      </c>
      <c r="C20" s="69"/>
      <c r="D20" s="55"/>
      <c r="E20" s="55"/>
      <c r="F20" s="141">
        <f t="shared" si="0"/>
        <v>0</v>
      </c>
    </row>
    <row r="21" spans="1:7" outlineLevel="1" x14ac:dyDescent="0.3">
      <c r="A21" s="53" t="s">
        <v>740</v>
      </c>
      <c r="B21" s="87" t="s">
        <v>273</v>
      </c>
      <c r="C21" s="69"/>
      <c r="D21" s="55"/>
      <c r="E21" s="55"/>
      <c r="F21" s="141">
        <f t="shared" si="0"/>
        <v>0</v>
      </c>
    </row>
    <row r="22" spans="1:7" outlineLevel="1" x14ac:dyDescent="0.3">
      <c r="A22" s="53" t="s">
        <v>741</v>
      </c>
      <c r="B22" s="87" t="s">
        <v>273</v>
      </c>
      <c r="C22" s="69"/>
      <c r="D22" s="55"/>
      <c r="E22" s="55"/>
      <c r="F22" s="141">
        <f t="shared" si="0"/>
        <v>0</v>
      </c>
    </row>
    <row r="23" spans="1:7" outlineLevel="1" x14ac:dyDescent="0.3">
      <c r="A23" s="53" t="s">
        <v>742</v>
      </c>
      <c r="B23" s="87" t="s">
        <v>273</v>
      </c>
      <c r="C23" s="69"/>
      <c r="D23" s="55"/>
      <c r="E23" s="55"/>
      <c r="F23" s="141">
        <f t="shared" si="0"/>
        <v>0</v>
      </c>
    </row>
    <row r="24" spans="1:7" outlineLevel="1" x14ac:dyDescent="0.3">
      <c r="A24" s="53" t="s">
        <v>743</v>
      </c>
      <c r="B24" s="87" t="s">
        <v>273</v>
      </c>
      <c r="C24" s="69"/>
      <c r="D24" s="55"/>
      <c r="E24" s="55"/>
      <c r="F24" s="141">
        <f t="shared" si="0"/>
        <v>0</v>
      </c>
    </row>
    <row r="25" spans="1:7" outlineLevel="1" x14ac:dyDescent="0.3">
      <c r="A25" s="53" t="s">
        <v>744</v>
      </c>
      <c r="B25" s="87" t="s">
        <v>273</v>
      </c>
      <c r="C25" s="69"/>
      <c r="D25" s="55"/>
      <c r="E25" s="55"/>
      <c r="F25" s="141">
        <f t="shared" si="0"/>
        <v>0</v>
      </c>
    </row>
    <row r="26" spans="1:7" outlineLevel="1" x14ac:dyDescent="0.3">
      <c r="A26" s="53" t="s">
        <v>745</v>
      </c>
      <c r="B26" s="87" t="s">
        <v>273</v>
      </c>
      <c r="C26" s="88"/>
      <c r="D26" s="142"/>
      <c r="E26" s="142"/>
      <c r="F26" s="141">
        <f t="shared" si="0"/>
        <v>0</v>
      </c>
    </row>
    <row r="27" spans="1:7" ht="15" customHeight="1" x14ac:dyDescent="0.3">
      <c r="A27" s="64"/>
      <c r="B27" s="65" t="s">
        <v>746</v>
      </c>
      <c r="C27" s="64" t="s">
        <v>747</v>
      </c>
      <c r="D27" s="64" t="s">
        <v>748</v>
      </c>
      <c r="E27" s="66"/>
      <c r="F27" s="64" t="s">
        <v>749</v>
      </c>
      <c r="G27" s="67"/>
    </row>
    <row r="28" spans="1:7" x14ac:dyDescent="0.3">
      <c r="A28" s="53" t="s">
        <v>750</v>
      </c>
      <c r="B28" s="53" t="s">
        <v>751</v>
      </c>
      <c r="C28" s="143">
        <v>72744</v>
      </c>
      <c r="D28" s="143">
        <v>0</v>
      </c>
      <c r="E28" s="55"/>
      <c r="F28" s="144">
        <f>IF(AND(C28="[For completion]",D28="[For completion]"),"[For completion]",SUM(C28:D28))</f>
        <v>72744</v>
      </c>
    </row>
    <row r="29" spans="1:7" outlineLevel="1" x14ac:dyDescent="0.3">
      <c r="A29" s="53" t="s">
        <v>752</v>
      </c>
      <c r="B29" s="58" t="s">
        <v>753</v>
      </c>
      <c r="C29" s="143"/>
      <c r="D29" s="143"/>
      <c r="E29" s="55"/>
      <c r="F29" s="143"/>
    </row>
    <row r="30" spans="1:7" outlineLevel="1" x14ac:dyDescent="0.3">
      <c r="A30" s="53" t="s">
        <v>754</v>
      </c>
      <c r="B30" s="58" t="s">
        <v>755</v>
      </c>
      <c r="C30" s="143"/>
      <c r="D30" s="143"/>
      <c r="E30" s="55"/>
      <c r="F30" s="143"/>
    </row>
    <row r="31" spans="1:7" outlineLevel="1" x14ac:dyDescent="0.3">
      <c r="A31" s="53" t="s">
        <v>756</v>
      </c>
      <c r="B31" s="58"/>
      <c r="C31" s="55"/>
      <c r="D31" s="55"/>
      <c r="E31" s="55"/>
      <c r="F31" s="55"/>
    </row>
    <row r="32" spans="1:7" outlineLevel="1" x14ac:dyDescent="0.3">
      <c r="A32" s="53" t="s">
        <v>757</v>
      </c>
      <c r="B32" s="58"/>
      <c r="C32" s="55"/>
      <c r="D32" s="55"/>
      <c r="E32" s="55"/>
      <c r="F32" s="55"/>
    </row>
    <row r="33" spans="1:7" outlineLevel="1" x14ac:dyDescent="0.3">
      <c r="A33" s="53" t="s">
        <v>758</v>
      </c>
      <c r="B33" s="58"/>
      <c r="C33" s="55"/>
      <c r="D33" s="55"/>
      <c r="E33" s="55"/>
      <c r="F33" s="55"/>
    </row>
    <row r="34" spans="1:7" outlineLevel="1" x14ac:dyDescent="0.3">
      <c r="A34" s="53" t="s">
        <v>759</v>
      </c>
      <c r="B34" s="58"/>
      <c r="C34" s="55"/>
      <c r="D34" s="55"/>
      <c r="E34" s="55"/>
      <c r="F34" s="55"/>
    </row>
    <row r="35" spans="1:7" ht="15" customHeight="1" x14ac:dyDescent="0.3">
      <c r="A35" s="64"/>
      <c r="B35" s="65" t="s">
        <v>760</v>
      </c>
      <c r="C35" s="64" t="s">
        <v>761</v>
      </c>
      <c r="D35" s="64" t="s">
        <v>762</v>
      </c>
      <c r="E35" s="66"/>
      <c r="F35" s="67" t="s">
        <v>726</v>
      </c>
      <c r="G35" s="67"/>
    </row>
    <row r="36" spans="1:7" x14ac:dyDescent="0.3">
      <c r="A36" s="53" t="s">
        <v>763</v>
      </c>
      <c r="B36" s="53" t="s">
        <v>764</v>
      </c>
      <c r="C36" s="74">
        <v>9.8372305900995636E-4</v>
      </c>
      <c r="D36" s="74">
        <v>0</v>
      </c>
      <c r="E36" s="145"/>
      <c r="F36" s="74">
        <v>9.8372305900995636E-4</v>
      </c>
    </row>
    <row r="37" spans="1:7" outlineLevel="1" x14ac:dyDescent="0.3">
      <c r="A37" s="53" t="s">
        <v>765</v>
      </c>
      <c r="B37" s="55"/>
      <c r="C37" s="74"/>
      <c r="D37" s="74"/>
      <c r="E37" s="145"/>
      <c r="F37" s="74"/>
    </row>
    <row r="38" spans="1:7" outlineLevel="1" x14ac:dyDescent="0.3">
      <c r="A38" s="53" t="s">
        <v>766</v>
      </c>
      <c r="B38" s="55"/>
      <c r="C38" s="74"/>
      <c r="D38" s="74"/>
      <c r="E38" s="145"/>
      <c r="F38" s="74"/>
    </row>
    <row r="39" spans="1:7" outlineLevel="1" x14ac:dyDescent="0.3">
      <c r="A39" s="53" t="s">
        <v>767</v>
      </c>
      <c r="B39" s="55"/>
      <c r="C39" s="74"/>
      <c r="D39" s="74"/>
      <c r="E39" s="145"/>
      <c r="F39" s="74"/>
    </row>
    <row r="40" spans="1:7" outlineLevel="1" x14ac:dyDescent="0.3">
      <c r="A40" s="53" t="s">
        <v>768</v>
      </c>
      <c r="B40" s="55"/>
      <c r="C40" s="74"/>
      <c r="D40" s="74"/>
      <c r="E40" s="145"/>
      <c r="F40" s="74"/>
    </row>
    <row r="41" spans="1:7" outlineLevel="1" x14ac:dyDescent="0.3">
      <c r="A41" s="53" t="s">
        <v>769</v>
      </c>
      <c r="B41" s="55"/>
      <c r="C41" s="74"/>
      <c r="D41" s="74"/>
      <c r="E41" s="145"/>
      <c r="F41" s="74"/>
    </row>
    <row r="42" spans="1:7" outlineLevel="1" x14ac:dyDescent="0.3">
      <c r="A42" s="53" t="s">
        <v>770</v>
      </c>
      <c r="B42" s="55"/>
      <c r="C42" s="74"/>
      <c r="D42" s="74"/>
      <c r="E42" s="145"/>
      <c r="F42" s="74"/>
    </row>
    <row r="43" spans="1:7" ht="15" customHeight="1" x14ac:dyDescent="0.3">
      <c r="A43" s="64"/>
      <c r="B43" s="65" t="s">
        <v>771</v>
      </c>
      <c r="C43" s="64" t="s">
        <v>761</v>
      </c>
      <c r="D43" s="64" t="s">
        <v>762</v>
      </c>
      <c r="E43" s="66"/>
      <c r="F43" s="67" t="s">
        <v>726</v>
      </c>
      <c r="G43" s="67"/>
    </row>
    <row r="44" spans="1:7" x14ac:dyDescent="0.3">
      <c r="A44" s="146" t="s">
        <v>772</v>
      </c>
      <c r="B44" s="147" t="s">
        <v>773</v>
      </c>
      <c r="C44" s="148">
        <f>SUM(C45:C71)</f>
        <v>0</v>
      </c>
      <c r="D44" s="148">
        <f>SUM(D45:D71)</f>
        <v>0</v>
      </c>
      <c r="E44" s="148"/>
      <c r="F44" s="148">
        <f>SUM(F45:F71)</f>
        <v>0</v>
      </c>
      <c r="G44" s="39"/>
    </row>
    <row r="45" spans="1:7" x14ac:dyDescent="0.3">
      <c r="A45" s="53" t="s">
        <v>774</v>
      </c>
      <c r="B45" s="53" t="s">
        <v>775</v>
      </c>
      <c r="C45" s="74">
        <v>0</v>
      </c>
      <c r="D45" s="74">
        <v>0</v>
      </c>
      <c r="E45" s="74"/>
      <c r="F45" s="74">
        <v>0</v>
      </c>
      <c r="G45" s="39"/>
    </row>
    <row r="46" spans="1:7" x14ac:dyDescent="0.3">
      <c r="A46" s="53" t="s">
        <v>776</v>
      </c>
      <c r="B46" s="53" t="s">
        <v>777</v>
      </c>
      <c r="C46" s="74">
        <v>0</v>
      </c>
      <c r="D46" s="74">
        <v>0</v>
      </c>
      <c r="E46" s="74"/>
      <c r="F46" s="74">
        <v>0</v>
      </c>
      <c r="G46" s="39"/>
    </row>
    <row r="47" spans="1:7" x14ac:dyDescent="0.3">
      <c r="A47" s="53" t="s">
        <v>778</v>
      </c>
      <c r="B47" s="53" t="s">
        <v>779</v>
      </c>
      <c r="C47" s="74">
        <v>0</v>
      </c>
      <c r="D47" s="74">
        <v>0</v>
      </c>
      <c r="E47" s="74"/>
      <c r="F47" s="74">
        <v>0</v>
      </c>
      <c r="G47" s="39"/>
    </row>
    <row r="48" spans="1:7" x14ac:dyDescent="0.3">
      <c r="A48" s="53" t="s">
        <v>780</v>
      </c>
      <c r="B48" s="53" t="s">
        <v>781</v>
      </c>
      <c r="C48" s="74">
        <v>0</v>
      </c>
      <c r="D48" s="74">
        <v>0</v>
      </c>
      <c r="E48" s="74"/>
      <c r="F48" s="74">
        <v>0</v>
      </c>
      <c r="G48" s="39"/>
    </row>
    <row r="49" spans="1:7" x14ac:dyDescent="0.3">
      <c r="A49" s="53" t="s">
        <v>782</v>
      </c>
      <c r="B49" s="53" t="s">
        <v>783</v>
      </c>
      <c r="C49" s="74">
        <v>0</v>
      </c>
      <c r="D49" s="74">
        <v>0</v>
      </c>
      <c r="E49" s="74"/>
      <c r="F49" s="74">
        <v>0</v>
      </c>
      <c r="G49" s="39"/>
    </row>
    <row r="50" spans="1:7" x14ac:dyDescent="0.3">
      <c r="A50" s="53" t="s">
        <v>784</v>
      </c>
      <c r="B50" s="53" t="s">
        <v>785</v>
      </c>
      <c r="C50" s="74">
        <v>0</v>
      </c>
      <c r="D50" s="74">
        <v>0</v>
      </c>
      <c r="E50" s="74"/>
      <c r="F50" s="74">
        <v>0</v>
      </c>
      <c r="G50" s="39"/>
    </row>
    <row r="51" spans="1:7" x14ac:dyDescent="0.3">
      <c r="A51" s="53" t="s">
        <v>786</v>
      </c>
      <c r="B51" s="53" t="s">
        <v>787</v>
      </c>
      <c r="C51" s="74">
        <v>0</v>
      </c>
      <c r="D51" s="74">
        <v>0</v>
      </c>
      <c r="E51" s="74"/>
      <c r="F51" s="74">
        <v>0</v>
      </c>
      <c r="G51" s="39"/>
    </row>
    <row r="52" spans="1:7" x14ac:dyDescent="0.3">
      <c r="A52" s="53" t="s">
        <v>788</v>
      </c>
      <c r="B52" s="53" t="s">
        <v>789</v>
      </c>
      <c r="C52" s="74">
        <v>0</v>
      </c>
      <c r="D52" s="74">
        <v>0</v>
      </c>
      <c r="E52" s="74"/>
      <c r="F52" s="74">
        <v>0</v>
      </c>
      <c r="G52" s="39"/>
    </row>
    <row r="53" spans="1:7" x14ac:dyDescent="0.3">
      <c r="A53" s="53" t="s">
        <v>790</v>
      </c>
      <c r="B53" s="53" t="s">
        <v>791</v>
      </c>
      <c r="C53" s="74">
        <v>0</v>
      </c>
      <c r="D53" s="74">
        <v>0</v>
      </c>
      <c r="E53" s="74"/>
      <c r="F53" s="74">
        <v>0</v>
      </c>
      <c r="G53" s="39"/>
    </row>
    <row r="54" spans="1:7" x14ac:dyDescent="0.3">
      <c r="A54" s="53" t="s">
        <v>792</v>
      </c>
      <c r="B54" s="53" t="s">
        <v>793</v>
      </c>
      <c r="C54" s="74">
        <v>0</v>
      </c>
      <c r="D54" s="74">
        <v>0</v>
      </c>
      <c r="E54" s="74"/>
      <c r="F54" s="74">
        <v>0</v>
      </c>
      <c r="G54" s="39"/>
    </row>
    <row r="55" spans="1:7" x14ac:dyDescent="0.3">
      <c r="A55" s="53" t="s">
        <v>794</v>
      </c>
      <c r="B55" s="53" t="s">
        <v>795</v>
      </c>
      <c r="C55" s="74">
        <v>0</v>
      </c>
      <c r="D55" s="74">
        <v>0</v>
      </c>
      <c r="E55" s="74"/>
      <c r="F55" s="74">
        <v>0</v>
      </c>
      <c r="G55" s="39"/>
    </row>
    <row r="56" spans="1:7" x14ac:dyDescent="0.3">
      <c r="A56" s="53" t="s">
        <v>796</v>
      </c>
      <c r="B56" s="53" t="s">
        <v>797</v>
      </c>
      <c r="C56" s="74">
        <v>0</v>
      </c>
      <c r="D56" s="74">
        <v>0</v>
      </c>
      <c r="E56" s="74"/>
      <c r="F56" s="74">
        <v>0</v>
      </c>
      <c r="G56" s="39"/>
    </row>
    <row r="57" spans="1:7" x14ac:dyDescent="0.3">
      <c r="A57" s="53" t="s">
        <v>798</v>
      </c>
      <c r="B57" s="53" t="s">
        <v>799</v>
      </c>
      <c r="C57" s="74">
        <v>0</v>
      </c>
      <c r="D57" s="74">
        <v>0</v>
      </c>
      <c r="E57" s="74"/>
      <c r="F57" s="74">
        <v>0</v>
      </c>
      <c r="G57" s="39"/>
    </row>
    <row r="58" spans="1:7" x14ac:dyDescent="0.3">
      <c r="A58" s="53" t="s">
        <v>800</v>
      </c>
      <c r="B58" s="53" t="s">
        <v>801</v>
      </c>
      <c r="C58" s="74">
        <v>0</v>
      </c>
      <c r="D58" s="74">
        <v>0</v>
      </c>
      <c r="E58" s="74"/>
      <c r="F58" s="74">
        <v>0</v>
      </c>
      <c r="G58" s="39"/>
    </row>
    <row r="59" spans="1:7" x14ac:dyDescent="0.3">
      <c r="A59" s="53" t="s">
        <v>802</v>
      </c>
      <c r="B59" s="53" t="s">
        <v>803</v>
      </c>
      <c r="C59" s="74">
        <v>0</v>
      </c>
      <c r="D59" s="74">
        <v>0</v>
      </c>
      <c r="E59" s="74"/>
      <c r="F59" s="74">
        <v>0</v>
      </c>
      <c r="G59" s="39"/>
    </row>
    <row r="60" spans="1:7" x14ac:dyDescent="0.3">
      <c r="A60" s="53" t="s">
        <v>804</v>
      </c>
      <c r="B60" s="53" t="s">
        <v>805</v>
      </c>
      <c r="C60" s="74">
        <v>0</v>
      </c>
      <c r="D60" s="74">
        <v>0</v>
      </c>
      <c r="E60" s="74"/>
      <c r="F60" s="74">
        <v>0</v>
      </c>
      <c r="G60" s="39"/>
    </row>
    <row r="61" spans="1:7" x14ac:dyDescent="0.3">
      <c r="A61" s="53" t="s">
        <v>806</v>
      </c>
      <c r="B61" s="53" t="s">
        <v>807</v>
      </c>
      <c r="C61" s="74">
        <v>0</v>
      </c>
      <c r="D61" s="74">
        <v>0</v>
      </c>
      <c r="E61" s="74"/>
      <c r="F61" s="74">
        <v>0</v>
      </c>
      <c r="G61" s="39"/>
    </row>
    <row r="62" spans="1:7" x14ac:dyDescent="0.3">
      <c r="A62" s="53" t="s">
        <v>808</v>
      </c>
      <c r="B62" s="53" t="s">
        <v>809</v>
      </c>
      <c r="C62" s="74">
        <v>0</v>
      </c>
      <c r="D62" s="74">
        <v>0</v>
      </c>
      <c r="E62" s="74"/>
      <c r="F62" s="74">
        <v>0</v>
      </c>
      <c r="G62" s="39"/>
    </row>
    <row r="63" spans="1:7" x14ac:dyDescent="0.3">
      <c r="A63" s="53" t="s">
        <v>810</v>
      </c>
      <c r="B63" s="53" t="s">
        <v>811</v>
      </c>
      <c r="C63" s="74">
        <v>0</v>
      </c>
      <c r="D63" s="74">
        <v>0</v>
      </c>
      <c r="E63" s="74"/>
      <c r="F63" s="74">
        <v>0</v>
      </c>
      <c r="G63" s="39"/>
    </row>
    <row r="64" spans="1:7" x14ac:dyDescent="0.3">
      <c r="A64" s="53" t="s">
        <v>812</v>
      </c>
      <c r="B64" s="53" t="s">
        <v>813</v>
      </c>
      <c r="C64" s="74">
        <v>0</v>
      </c>
      <c r="D64" s="74">
        <v>0</v>
      </c>
      <c r="E64" s="74"/>
      <c r="F64" s="74">
        <v>0</v>
      </c>
      <c r="G64" s="39"/>
    </row>
    <row r="65" spans="1:7" x14ac:dyDescent="0.3">
      <c r="A65" s="53" t="s">
        <v>814</v>
      </c>
      <c r="B65" s="53" t="s">
        <v>815</v>
      </c>
      <c r="C65" s="74">
        <v>0</v>
      </c>
      <c r="D65" s="74">
        <v>0</v>
      </c>
      <c r="E65" s="74"/>
      <c r="F65" s="74">
        <v>0</v>
      </c>
      <c r="G65" s="39"/>
    </row>
    <row r="66" spans="1:7" x14ac:dyDescent="0.3">
      <c r="A66" s="53" t="s">
        <v>816</v>
      </c>
      <c r="B66" s="53" t="s">
        <v>817</v>
      </c>
      <c r="C66" s="74">
        <v>0</v>
      </c>
      <c r="D66" s="74">
        <v>0</v>
      </c>
      <c r="E66" s="74"/>
      <c r="F66" s="74">
        <v>0</v>
      </c>
      <c r="G66" s="39"/>
    </row>
    <row r="67" spans="1:7" x14ac:dyDescent="0.3">
      <c r="A67" s="53" t="s">
        <v>818</v>
      </c>
      <c r="B67" s="53" t="s">
        <v>819</v>
      </c>
      <c r="C67" s="74">
        <v>0</v>
      </c>
      <c r="D67" s="74">
        <v>0</v>
      </c>
      <c r="E67" s="74"/>
      <c r="F67" s="74">
        <v>0</v>
      </c>
      <c r="G67" s="39"/>
    </row>
    <row r="68" spans="1:7" x14ac:dyDescent="0.3">
      <c r="A68" s="53" t="s">
        <v>820</v>
      </c>
      <c r="B68" s="53" t="s">
        <v>821</v>
      </c>
      <c r="C68" s="74">
        <v>0</v>
      </c>
      <c r="D68" s="74">
        <v>0</v>
      </c>
      <c r="E68" s="74"/>
      <c r="F68" s="74">
        <v>0</v>
      </c>
      <c r="G68" s="39"/>
    </row>
    <row r="69" spans="1:7" x14ac:dyDescent="0.3">
      <c r="A69" s="53" t="s">
        <v>822</v>
      </c>
      <c r="B69" s="53" t="s">
        <v>823</v>
      </c>
      <c r="C69" s="74">
        <v>0</v>
      </c>
      <c r="D69" s="74">
        <v>0</v>
      </c>
      <c r="E69" s="74"/>
      <c r="F69" s="74">
        <v>0</v>
      </c>
      <c r="G69" s="39"/>
    </row>
    <row r="70" spans="1:7" x14ac:dyDescent="0.3">
      <c r="A70" s="53" t="s">
        <v>824</v>
      </c>
      <c r="B70" s="53" t="s">
        <v>825</v>
      </c>
      <c r="C70" s="74">
        <v>0</v>
      </c>
      <c r="D70" s="74">
        <v>0</v>
      </c>
      <c r="E70" s="74"/>
      <c r="F70" s="74">
        <v>0</v>
      </c>
      <c r="G70" s="39"/>
    </row>
    <row r="71" spans="1:7" x14ac:dyDescent="0.3">
      <c r="A71" s="53" t="s">
        <v>826</v>
      </c>
      <c r="B71" s="53" t="s">
        <v>827</v>
      </c>
      <c r="C71" s="74">
        <v>0</v>
      </c>
      <c r="D71" s="74">
        <v>0</v>
      </c>
      <c r="E71" s="74"/>
      <c r="F71" s="74">
        <v>0</v>
      </c>
      <c r="G71" s="39"/>
    </row>
    <row r="72" spans="1:7" x14ac:dyDescent="0.3">
      <c r="A72" s="146" t="s">
        <v>828</v>
      </c>
      <c r="B72" s="147" t="s">
        <v>471</v>
      </c>
      <c r="C72" s="148">
        <f>SUM(C73:C75)</f>
        <v>0</v>
      </c>
      <c r="D72" s="148">
        <f>SUM(D73:D75)</f>
        <v>0</v>
      </c>
      <c r="E72" s="148"/>
      <c r="F72" s="148">
        <f>SUM(F73:F75)</f>
        <v>0</v>
      </c>
      <c r="G72" s="39"/>
    </row>
    <row r="73" spans="1:7" x14ac:dyDescent="0.3">
      <c r="A73" s="53" t="s">
        <v>829</v>
      </c>
      <c r="B73" s="53" t="s">
        <v>830</v>
      </c>
      <c r="C73" s="74">
        <v>0</v>
      </c>
      <c r="D73" s="74">
        <v>0</v>
      </c>
      <c r="E73" s="74"/>
      <c r="F73" s="74">
        <v>0</v>
      </c>
      <c r="G73" s="39"/>
    </row>
    <row r="74" spans="1:7" x14ac:dyDescent="0.3">
      <c r="A74" s="53" t="s">
        <v>831</v>
      </c>
      <c r="B74" s="53" t="s">
        <v>832</v>
      </c>
      <c r="C74" s="74">
        <v>0</v>
      </c>
      <c r="D74" s="74">
        <v>0</v>
      </c>
      <c r="E74" s="74"/>
      <c r="F74" s="74">
        <v>0</v>
      </c>
      <c r="G74" s="39"/>
    </row>
    <row r="75" spans="1:7" x14ac:dyDescent="0.3">
      <c r="A75" s="53" t="s">
        <v>833</v>
      </c>
      <c r="B75" s="53" t="s">
        <v>834</v>
      </c>
      <c r="C75" s="74">
        <v>0</v>
      </c>
      <c r="D75" s="74">
        <v>0</v>
      </c>
      <c r="E75" s="74"/>
      <c r="F75" s="74">
        <v>0</v>
      </c>
      <c r="G75" s="39"/>
    </row>
    <row r="76" spans="1:7" x14ac:dyDescent="0.3">
      <c r="A76" s="146" t="s">
        <v>835</v>
      </c>
      <c r="B76" s="147" t="s">
        <v>269</v>
      </c>
      <c r="C76" s="148">
        <f>SUM(C77:C87)</f>
        <v>1</v>
      </c>
      <c r="D76" s="148">
        <f>SUM(D77:D87)</f>
        <v>0</v>
      </c>
      <c r="E76" s="148"/>
      <c r="F76" s="148">
        <f>SUM(F77:F87)</f>
        <v>1</v>
      </c>
      <c r="G76" s="39"/>
    </row>
    <row r="77" spans="1:7" x14ac:dyDescent="0.3">
      <c r="A77" s="53" t="s">
        <v>836</v>
      </c>
      <c r="B77" s="68" t="s">
        <v>473</v>
      </c>
      <c r="C77" s="74">
        <v>0</v>
      </c>
      <c r="D77" s="74">
        <v>0</v>
      </c>
      <c r="E77" s="74"/>
      <c r="F77" s="74">
        <v>0</v>
      </c>
      <c r="G77" s="39"/>
    </row>
    <row r="78" spans="1:7" x14ac:dyDescent="0.3">
      <c r="A78" s="53" t="s">
        <v>837</v>
      </c>
      <c r="B78" s="53" t="s">
        <v>163</v>
      </c>
      <c r="C78" s="74">
        <v>1</v>
      </c>
      <c r="D78" s="74">
        <v>0</v>
      </c>
      <c r="E78" s="74"/>
      <c r="F78" s="74">
        <v>1</v>
      </c>
      <c r="G78" s="39"/>
    </row>
    <row r="79" spans="1:7" x14ac:dyDescent="0.3">
      <c r="A79" s="53" t="s">
        <v>838</v>
      </c>
      <c r="B79" s="68" t="s">
        <v>476</v>
      </c>
      <c r="C79" s="74">
        <v>0</v>
      </c>
      <c r="D79" s="74">
        <v>0</v>
      </c>
      <c r="E79" s="74"/>
      <c r="F79" s="74">
        <v>0</v>
      </c>
      <c r="G79" s="39"/>
    </row>
    <row r="80" spans="1:7" x14ac:dyDescent="0.3">
      <c r="A80" s="53" t="s">
        <v>839</v>
      </c>
      <c r="B80" s="68" t="s">
        <v>478</v>
      </c>
      <c r="C80" s="74">
        <v>0</v>
      </c>
      <c r="D80" s="74">
        <v>0</v>
      </c>
      <c r="E80" s="74"/>
      <c r="F80" s="74">
        <v>0</v>
      </c>
      <c r="G80" s="39"/>
    </row>
    <row r="81" spans="1:7" x14ac:dyDescent="0.3">
      <c r="A81" s="53" t="s">
        <v>840</v>
      </c>
      <c r="B81" s="68" t="s">
        <v>480</v>
      </c>
      <c r="C81" s="74">
        <v>0</v>
      </c>
      <c r="D81" s="74">
        <v>0</v>
      </c>
      <c r="E81" s="74"/>
      <c r="F81" s="74">
        <v>0</v>
      </c>
      <c r="G81" s="39"/>
    </row>
    <row r="82" spans="1:7" x14ac:dyDescent="0.3">
      <c r="A82" s="53" t="s">
        <v>841</v>
      </c>
      <c r="B82" s="68" t="s">
        <v>482</v>
      </c>
      <c r="C82" s="74">
        <v>0</v>
      </c>
      <c r="D82" s="74">
        <v>0</v>
      </c>
      <c r="E82" s="74"/>
      <c r="F82" s="74">
        <v>0</v>
      </c>
      <c r="G82" s="39"/>
    </row>
    <row r="83" spans="1:7" x14ac:dyDescent="0.3">
      <c r="A83" s="53" t="s">
        <v>842</v>
      </c>
      <c r="B83" s="68" t="s">
        <v>484</v>
      </c>
      <c r="C83" s="74">
        <v>0</v>
      </c>
      <c r="D83" s="74">
        <v>0</v>
      </c>
      <c r="E83" s="74"/>
      <c r="F83" s="74">
        <v>0</v>
      </c>
      <c r="G83" s="39"/>
    </row>
    <row r="84" spans="1:7" x14ac:dyDescent="0.3">
      <c r="A84" s="53" t="s">
        <v>843</v>
      </c>
      <c r="B84" s="68" t="s">
        <v>486</v>
      </c>
      <c r="C84" s="74">
        <v>0</v>
      </c>
      <c r="D84" s="74">
        <v>0</v>
      </c>
      <c r="E84" s="74"/>
      <c r="F84" s="74">
        <v>0</v>
      </c>
      <c r="G84" s="39"/>
    </row>
    <row r="85" spans="1:7" x14ac:dyDescent="0.3">
      <c r="A85" s="53" t="s">
        <v>844</v>
      </c>
      <c r="B85" s="68" t="s">
        <v>488</v>
      </c>
      <c r="C85" s="74">
        <v>0</v>
      </c>
      <c r="D85" s="74">
        <v>0</v>
      </c>
      <c r="E85" s="74"/>
      <c r="F85" s="74">
        <v>0</v>
      </c>
      <c r="G85" s="39"/>
    </row>
    <row r="86" spans="1:7" x14ac:dyDescent="0.3">
      <c r="A86" s="53" t="s">
        <v>845</v>
      </c>
      <c r="B86" s="68" t="s">
        <v>490</v>
      </c>
      <c r="C86" s="74">
        <v>0</v>
      </c>
      <c r="D86" s="74">
        <v>0</v>
      </c>
      <c r="E86" s="74"/>
      <c r="F86" s="74">
        <v>0</v>
      </c>
      <c r="G86" s="39"/>
    </row>
    <row r="87" spans="1:7" x14ac:dyDescent="0.3">
      <c r="A87" s="53" t="s">
        <v>846</v>
      </c>
      <c r="B87" s="68" t="s">
        <v>269</v>
      </c>
      <c r="C87" s="74">
        <v>0</v>
      </c>
      <c r="D87" s="74">
        <v>0</v>
      </c>
      <c r="E87" s="74"/>
      <c r="F87" s="74">
        <v>0</v>
      </c>
      <c r="G87" s="39"/>
    </row>
    <row r="88" spans="1:7" outlineLevel="1" x14ac:dyDescent="0.3">
      <c r="A88" s="53" t="s">
        <v>847</v>
      </c>
      <c r="B88" s="149" t="s">
        <v>273</v>
      </c>
      <c r="C88" s="74"/>
      <c r="D88" s="74"/>
      <c r="E88" s="74"/>
      <c r="F88" s="74"/>
      <c r="G88" s="39"/>
    </row>
    <row r="89" spans="1:7" outlineLevel="1" x14ac:dyDescent="0.3">
      <c r="A89" s="53" t="s">
        <v>848</v>
      </c>
      <c r="B89" s="149" t="s">
        <v>273</v>
      </c>
      <c r="C89" s="74"/>
      <c r="D89" s="74"/>
      <c r="E89" s="74"/>
      <c r="F89" s="74"/>
      <c r="G89" s="39"/>
    </row>
    <row r="90" spans="1:7" outlineLevel="1" x14ac:dyDescent="0.3">
      <c r="A90" s="53" t="s">
        <v>849</v>
      </c>
      <c r="B90" s="149" t="s">
        <v>273</v>
      </c>
      <c r="C90" s="74"/>
      <c r="D90" s="74"/>
      <c r="E90" s="74"/>
      <c r="F90" s="74"/>
      <c r="G90" s="39"/>
    </row>
    <row r="91" spans="1:7" outlineLevel="1" x14ac:dyDescent="0.3">
      <c r="A91" s="53" t="s">
        <v>850</v>
      </c>
      <c r="B91" s="149" t="s">
        <v>273</v>
      </c>
      <c r="C91" s="74"/>
      <c r="D91" s="74"/>
      <c r="E91" s="74"/>
      <c r="F91" s="74"/>
      <c r="G91" s="39"/>
    </row>
    <row r="92" spans="1:7" outlineLevel="1" x14ac:dyDescent="0.3">
      <c r="A92" s="53" t="s">
        <v>851</v>
      </c>
      <c r="B92" s="149" t="s">
        <v>273</v>
      </c>
      <c r="C92" s="74"/>
      <c r="D92" s="74"/>
      <c r="E92" s="74"/>
      <c r="F92" s="74"/>
      <c r="G92" s="39"/>
    </row>
    <row r="93" spans="1:7" outlineLevel="1" x14ac:dyDescent="0.3">
      <c r="A93" s="53" t="s">
        <v>852</v>
      </c>
      <c r="B93" s="149" t="s">
        <v>273</v>
      </c>
      <c r="C93" s="74"/>
      <c r="D93" s="74"/>
      <c r="E93" s="74"/>
      <c r="F93" s="74"/>
      <c r="G93" s="39"/>
    </row>
    <row r="94" spans="1:7" outlineLevel="1" x14ac:dyDescent="0.3">
      <c r="A94" s="53" t="s">
        <v>853</v>
      </c>
      <c r="B94" s="149" t="s">
        <v>273</v>
      </c>
      <c r="C94" s="74"/>
      <c r="D94" s="74"/>
      <c r="E94" s="74"/>
      <c r="F94" s="74"/>
      <c r="G94" s="39"/>
    </row>
    <row r="95" spans="1:7" outlineLevel="1" x14ac:dyDescent="0.3">
      <c r="A95" s="53" t="s">
        <v>854</v>
      </c>
      <c r="B95" s="149" t="s">
        <v>273</v>
      </c>
      <c r="C95" s="74"/>
      <c r="D95" s="74"/>
      <c r="E95" s="74"/>
      <c r="F95" s="74"/>
      <c r="G95" s="39"/>
    </row>
    <row r="96" spans="1:7" outlineLevel="1" x14ac:dyDescent="0.3">
      <c r="A96" s="53" t="s">
        <v>855</v>
      </c>
      <c r="B96" s="149" t="s">
        <v>273</v>
      </c>
      <c r="C96" s="74"/>
      <c r="D96" s="74"/>
      <c r="E96" s="74"/>
      <c r="F96" s="74"/>
      <c r="G96" s="39"/>
    </row>
    <row r="97" spans="1:7" outlineLevel="1" x14ac:dyDescent="0.3">
      <c r="A97" s="53" t="s">
        <v>856</v>
      </c>
      <c r="B97" s="149" t="s">
        <v>273</v>
      </c>
      <c r="C97" s="74"/>
      <c r="D97" s="74"/>
      <c r="E97" s="74"/>
      <c r="F97" s="74"/>
      <c r="G97" s="39"/>
    </row>
    <row r="98" spans="1:7" ht="15" customHeight="1" x14ac:dyDescent="0.3">
      <c r="A98" s="64"/>
      <c r="B98" s="106" t="s">
        <v>857</v>
      </c>
      <c r="C98" s="64" t="s">
        <v>761</v>
      </c>
      <c r="D98" s="64" t="s">
        <v>762</v>
      </c>
      <c r="E98" s="66"/>
      <c r="F98" s="67" t="s">
        <v>726</v>
      </c>
      <c r="G98" s="67"/>
    </row>
    <row r="99" spans="1:7" x14ac:dyDescent="0.3">
      <c r="A99" s="146" t="s">
        <v>858</v>
      </c>
      <c r="B99" s="147" t="s">
        <v>163</v>
      </c>
      <c r="C99" s="148">
        <f>SUM(C100:C148)</f>
        <v>0.99999999999999989</v>
      </c>
      <c r="D99" s="148">
        <f>SUM(D100:D148)</f>
        <v>0</v>
      </c>
      <c r="E99" s="148"/>
      <c r="F99" s="148">
        <f>SUM(F100:F148)</f>
        <v>0.99999999999999989</v>
      </c>
      <c r="G99" s="39"/>
    </row>
    <row r="100" spans="1:7" x14ac:dyDescent="0.3">
      <c r="A100" s="53" t="s">
        <v>859</v>
      </c>
      <c r="B100" s="122" t="s">
        <v>860</v>
      </c>
      <c r="C100" s="74">
        <v>2.9658895149444149E-2</v>
      </c>
      <c r="D100" s="74">
        <v>0</v>
      </c>
      <c r="E100" s="74"/>
      <c r="F100" s="74">
        <v>2.9658895149444149E-2</v>
      </c>
      <c r="G100" s="39"/>
    </row>
    <row r="101" spans="1:7" x14ac:dyDescent="0.3">
      <c r="A101" s="53" t="s">
        <v>861</v>
      </c>
      <c r="B101" s="122" t="s">
        <v>862</v>
      </c>
      <c r="C101" s="74">
        <v>6.6155394477508817E-2</v>
      </c>
      <c r="D101" s="74">
        <v>0</v>
      </c>
      <c r="E101" s="74"/>
      <c r="F101" s="74">
        <v>6.6155394477508817E-2</v>
      </c>
      <c r="G101" s="39"/>
    </row>
    <row r="102" spans="1:7" x14ac:dyDescent="0.3">
      <c r="A102" s="53" t="s">
        <v>863</v>
      </c>
      <c r="B102" s="122" t="s">
        <v>864</v>
      </c>
      <c r="C102" s="74">
        <v>0.24152760333931861</v>
      </c>
      <c r="D102" s="74">
        <v>0</v>
      </c>
      <c r="E102" s="74"/>
      <c r="F102" s="74">
        <v>0.24152760333931861</v>
      </c>
      <c r="G102" s="39"/>
    </row>
    <row r="103" spans="1:7" x14ac:dyDescent="0.3">
      <c r="A103" s="53" t="s">
        <v>865</v>
      </c>
      <c r="B103" s="122" t="s">
        <v>866</v>
      </c>
      <c r="C103" s="74">
        <v>3.3464489811314897E-2</v>
      </c>
      <c r="D103" s="74">
        <v>0</v>
      </c>
      <c r="E103" s="74"/>
      <c r="F103" s="74">
        <v>3.3464489811314897E-2</v>
      </c>
      <c r="G103" s="39"/>
    </row>
    <row r="104" spans="1:7" x14ac:dyDescent="0.3">
      <c r="A104" s="53" t="s">
        <v>867</v>
      </c>
      <c r="B104" s="122" t="s">
        <v>868</v>
      </c>
      <c r="C104" s="74">
        <v>8.8724867441671199E-2</v>
      </c>
      <c r="D104" s="74">
        <v>0</v>
      </c>
      <c r="E104" s="74"/>
      <c r="F104" s="74">
        <v>8.8724867441671199E-2</v>
      </c>
      <c r="G104" s="39"/>
    </row>
    <row r="105" spans="1:7" x14ac:dyDescent="0.3">
      <c r="A105" s="53" t="s">
        <v>869</v>
      </c>
      <c r="B105" s="122" t="s">
        <v>870</v>
      </c>
      <c r="C105" s="74" t="s">
        <v>2790</v>
      </c>
      <c r="D105" s="74">
        <v>0</v>
      </c>
      <c r="E105" s="74"/>
      <c r="F105" s="74">
        <v>0</v>
      </c>
      <c r="G105" s="39"/>
    </row>
    <row r="106" spans="1:7" x14ac:dyDescent="0.3">
      <c r="A106" s="53" t="s">
        <v>871</v>
      </c>
      <c r="B106" s="122" t="s">
        <v>872</v>
      </c>
      <c r="C106" s="74">
        <v>0</v>
      </c>
      <c r="D106" s="74">
        <v>0</v>
      </c>
      <c r="E106" s="74"/>
      <c r="F106" s="74">
        <v>0</v>
      </c>
      <c r="G106" s="39"/>
    </row>
    <row r="107" spans="1:7" x14ac:dyDescent="0.3">
      <c r="A107" s="53" t="s">
        <v>873</v>
      </c>
      <c r="B107" s="122" t="s">
        <v>874</v>
      </c>
      <c r="C107" s="74">
        <v>0.25963248080363488</v>
      </c>
      <c r="D107" s="74">
        <v>0</v>
      </c>
      <c r="E107" s="74"/>
      <c r="F107" s="74">
        <v>0.25963248080363488</v>
      </c>
      <c r="G107" s="39"/>
    </row>
    <row r="108" spans="1:7" x14ac:dyDescent="0.3">
      <c r="A108" s="53" t="s">
        <v>875</v>
      </c>
      <c r="B108" s="122" t="s">
        <v>876</v>
      </c>
      <c r="C108" s="74">
        <v>8.9119363482053973E-2</v>
      </c>
      <c r="D108" s="74">
        <v>0</v>
      </c>
      <c r="E108" s="74"/>
      <c r="F108" s="74">
        <v>8.9119363482053973E-2</v>
      </c>
      <c r="G108" s="39"/>
    </row>
    <row r="109" spans="1:7" x14ac:dyDescent="0.3">
      <c r="A109" s="53" t="s">
        <v>877</v>
      </c>
      <c r="B109" s="122" t="s">
        <v>878</v>
      </c>
      <c r="C109" s="74">
        <v>3.2064051251592632E-2</v>
      </c>
      <c r="D109" s="74">
        <v>0</v>
      </c>
      <c r="E109" s="74"/>
      <c r="F109" s="74">
        <v>3.2064051251592632E-2</v>
      </c>
      <c r="G109" s="39"/>
    </row>
    <row r="110" spans="1:7" x14ac:dyDescent="0.3">
      <c r="A110" s="53" t="s">
        <v>879</v>
      </c>
      <c r="B110" s="122" t="s">
        <v>880</v>
      </c>
      <c r="C110" s="74">
        <v>2.7475798321284439E-2</v>
      </c>
      <c r="D110" s="74">
        <v>0</v>
      </c>
      <c r="E110" s="74"/>
      <c r="F110" s="74">
        <v>2.7475798321284439E-2</v>
      </c>
      <c r="G110" s="39"/>
    </row>
    <row r="111" spans="1:7" x14ac:dyDescent="0.3">
      <c r="A111" s="53" t="s">
        <v>881</v>
      </c>
      <c r="B111" s="122" t="s">
        <v>882</v>
      </c>
      <c r="C111" s="74">
        <v>6.4539095679855524E-2</v>
      </c>
      <c r="D111" s="74">
        <v>0</v>
      </c>
      <c r="E111" s="74"/>
      <c r="F111" s="74">
        <v>6.4539095679855524E-2</v>
      </c>
      <c r="G111" s="39"/>
    </row>
    <row r="112" spans="1:7" x14ac:dyDescent="0.3">
      <c r="A112" s="53" t="s">
        <v>883</v>
      </c>
      <c r="B112" s="122" t="s">
        <v>884</v>
      </c>
      <c r="C112" s="74">
        <v>6.7637960242320799E-2</v>
      </c>
      <c r="D112" s="74">
        <v>0</v>
      </c>
      <c r="E112" s="74"/>
      <c r="F112" s="74">
        <v>6.7637960242320799E-2</v>
      </c>
      <c r="G112" s="39"/>
    </row>
    <row r="113" spans="1:7" x14ac:dyDescent="0.3">
      <c r="A113" s="53" t="s">
        <v>885</v>
      </c>
      <c r="B113" s="122" t="s">
        <v>269</v>
      </c>
      <c r="C113" s="74">
        <v>0</v>
      </c>
      <c r="D113" s="74">
        <v>0</v>
      </c>
      <c r="E113" s="74"/>
      <c r="F113" s="74">
        <v>0</v>
      </c>
      <c r="G113" s="39"/>
    </row>
    <row r="114" spans="1:7" x14ac:dyDescent="0.3">
      <c r="A114" s="53" t="s">
        <v>886</v>
      </c>
      <c r="B114" s="122"/>
      <c r="C114" s="74"/>
      <c r="D114" s="74"/>
      <c r="E114" s="74"/>
      <c r="F114" s="74"/>
      <c r="G114" s="39"/>
    </row>
    <row r="115" spans="1:7" x14ac:dyDescent="0.3">
      <c r="A115" s="53" t="s">
        <v>887</v>
      </c>
      <c r="B115" s="122"/>
      <c r="C115" s="74"/>
      <c r="D115" s="74"/>
      <c r="E115" s="74"/>
      <c r="F115" s="74"/>
      <c r="G115" s="39"/>
    </row>
    <row r="116" spans="1:7" x14ac:dyDescent="0.3">
      <c r="A116" s="53" t="s">
        <v>888</v>
      </c>
      <c r="B116" s="122"/>
      <c r="C116" s="74"/>
      <c r="D116" s="74"/>
      <c r="E116" s="74"/>
      <c r="F116" s="74"/>
      <c r="G116" s="39"/>
    </row>
    <row r="117" spans="1:7" x14ac:dyDescent="0.3">
      <c r="A117" s="53" t="s">
        <v>889</v>
      </c>
      <c r="B117" s="122"/>
      <c r="C117" s="74"/>
      <c r="D117" s="74"/>
      <c r="E117" s="74"/>
      <c r="F117" s="74"/>
      <c r="G117" s="39"/>
    </row>
    <row r="118" spans="1:7" x14ac:dyDescent="0.3">
      <c r="A118" s="53" t="s">
        <v>890</v>
      </c>
      <c r="B118" s="122"/>
      <c r="C118" s="74"/>
      <c r="D118" s="74"/>
      <c r="E118" s="74"/>
      <c r="F118" s="74"/>
      <c r="G118" s="39"/>
    </row>
    <row r="119" spans="1:7" x14ac:dyDescent="0.3">
      <c r="A119" s="53" t="s">
        <v>891</v>
      </c>
      <c r="B119" s="122"/>
      <c r="C119" s="74"/>
      <c r="D119" s="74"/>
      <c r="E119" s="74"/>
      <c r="F119" s="74"/>
      <c r="G119" s="39"/>
    </row>
    <row r="120" spans="1:7" x14ac:dyDescent="0.3">
      <c r="A120" s="53" t="s">
        <v>892</v>
      </c>
      <c r="B120" s="122"/>
      <c r="C120" s="74"/>
      <c r="D120" s="74"/>
      <c r="E120" s="74"/>
      <c r="F120" s="74"/>
      <c r="G120" s="39"/>
    </row>
    <row r="121" spans="1:7" x14ac:dyDescent="0.3">
      <c r="A121" s="53" t="s">
        <v>893</v>
      </c>
      <c r="B121" s="122"/>
      <c r="C121" s="74"/>
      <c r="D121" s="74"/>
      <c r="E121" s="74"/>
      <c r="F121" s="74"/>
      <c r="G121" s="39"/>
    </row>
    <row r="122" spans="1:7" x14ac:dyDescent="0.3">
      <c r="A122" s="53" t="s">
        <v>894</v>
      </c>
      <c r="B122" s="122"/>
      <c r="C122" s="74"/>
      <c r="D122" s="74"/>
      <c r="E122" s="74"/>
      <c r="F122" s="74"/>
      <c r="G122" s="39"/>
    </row>
    <row r="123" spans="1:7" x14ac:dyDescent="0.3">
      <c r="A123" s="53" t="s">
        <v>895</v>
      </c>
      <c r="B123" s="122"/>
      <c r="C123" s="74"/>
      <c r="D123" s="74"/>
      <c r="E123" s="74"/>
      <c r="F123" s="74"/>
      <c r="G123" s="39"/>
    </row>
    <row r="124" spans="1:7" x14ac:dyDescent="0.3">
      <c r="A124" s="53" t="s">
        <v>896</v>
      </c>
      <c r="B124" s="122"/>
      <c r="C124" s="74"/>
      <c r="D124" s="74"/>
      <c r="E124" s="74"/>
      <c r="F124" s="74"/>
      <c r="G124" s="39"/>
    </row>
    <row r="125" spans="1:7" x14ac:dyDescent="0.3">
      <c r="A125" s="53" t="s">
        <v>897</v>
      </c>
      <c r="B125" s="122"/>
      <c r="C125" s="74"/>
      <c r="D125" s="74"/>
      <c r="E125" s="74"/>
      <c r="F125" s="74"/>
      <c r="G125" s="39"/>
    </row>
    <row r="126" spans="1:7" x14ac:dyDescent="0.3">
      <c r="A126" s="53" t="s">
        <v>898</v>
      </c>
      <c r="B126" s="122"/>
      <c r="C126" s="74"/>
      <c r="D126" s="74"/>
      <c r="E126" s="74"/>
      <c r="F126" s="74"/>
      <c r="G126" s="39"/>
    </row>
    <row r="127" spans="1:7" x14ac:dyDescent="0.3">
      <c r="A127" s="53" t="s">
        <v>899</v>
      </c>
      <c r="B127" s="122"/>
      <c r="C127" s="74"/>
      <c r="D127" s="74"/>
      <c r="E127" s="74"/>
      <c r="F127" s="74"/>
      <c r="G127" s="39"/>
    </row>
    <row r="128" spans="1:7" x14ac:dyDescent="0.3">
      <c r="A128" s="53" t="s">
        <v>900</v>
      </c>
      <c r="B128" s="122"/>
      <c r="C128" s="74"/>
      <c r="D128" s="74"/>
      <c r="E128" s="74"/>
      <c r="F128" s="74"/>
      <c r="G128" s="39"/>
    </row>
    <row r="129" spans="1:7" x14ac:dyDescent="0.3">
      <c r="A129" s="53" t="s">
        <v>901</v>
      </c>
      <c r="B129" s="122"/>
      <c r="C129" s="74"/>
      <c r="D129" s="74"/>
      <c r="E129" s="74"/>
      <c r="F129" s="74"/>
      <c r="G129" s="39"/>
    </row>
    <row r="130" spans="1:7" x14ac:dyDescent="0.3">
      <c r="A130" s="53" t="s">
        <v>902</v>
      </c>
      <c r="B130" s="122"/>
      <c r="C130" s="74"/>
      <c r="D130" s="74"/>
      <c r="E130" s="74"/>
      <c r="F130" s="74"/>
      <c r="G130" s="39"/>
    </row>
    <row r="131" spans="1:7" x14ac:dyDescent="0.3">
      <c r="A131" s="53" t="s">
        <v>903</v>
      </c>
      <c r="B131" s="122"/>
      <c r="C131" s="74"/>
      <c r="D131" s="74"/>
      <c r="E131" s="74"/>
      <c r="F131" s="74"/>
      <c r="G131" s="39"/>
    </row>
    <row r="132" spans="1:7" x14ac:dyDescent="0.3">
      <c r="A132" s="53" t="s">
        <v>904</v>
      </c>
      <c r="B132" s="122"/>
      <c r="C132" s="74"/>
      <c r="D132" s="74"/>
      <c r="E132" s="74"/>
      <c r="F132" s="74"/>
      <c r="G132" s="39"/>
    </row>
    <row r="133" spans="1:7" x14ac:dyDescent="0.3">
      <c r="A133" s="53" t="s">
        <v>905</v>
      </c>
      <c r="B133" s="122"/>
      <c r="C133" s="74"/>
      <c r="D133" s="74"/>
      <c r="E133" s="74"/>
      <c r="F133" s="74"/>
      <c r="G133" s="39"/>
    </row>
    <row r="134" spans="1:7" x14ac:dyDescent="0.3">
      <c r="A134" s="53" t="s">
        <v>906</v>
      </c>
      <c r="B134" s="122"/>
      <c r="C134" s="74"/>
      <c r="D134" s="74"/>
      <c r="E134" s="74"/>
      <c r="F134" s="74"/>
      <c r="G134" s="39"/>
    </row>
    <row r="135" spans="1:7" x14ac:dyDescent="0.3">
      <c r="A135" s="53" t="s">
        <v>907</v>
      </c>
      <c r="B135" s="122"/>
      <c r="C135" s="74"/>
      <c r="D135" s="74"/>
      <c r="E135" s="74"/>
      <c r="F135" s="74"/>
      <c r="G135" s="39"/>
    </row>
    <row r="136" spans="1:7" x14ac:dyDescent="0.3">
      <c r="A136" s="53" t="s">
        <v>908</v>
      </c>
      <c r="B136" s="122"/>
      <c r="C136" s="74"/>
      <c r="D136" s="74"/>
      <c r="E136" s="74"/>
      <c r="F136" s="74"/>
      <c r="G136" s="39"/>
    </row>
    <row r="137" spans="1:7" x14ac:dyDescent="0.3">
      <c r="A137" s="53" t="s">
        <v>909</v>
      </c>
      <c r="B137" s="122"/>
      <c r="C137" s="74"/>
      <c r="D137" s="74"/>
      <c r="E137" s="74"/>
      <c r="F137" s="74"/>
      <c r="G137" s="39"/>
    </row>
    <row r="138" spans="1:7" x14ac:dyDescent="0.3">
      <c r="A138" s="53" t="s">
        <v>910</v>
      </c>
      <c r="B138" s="122"/>
      <c r="C138" s="74"/>
      <c r="D138" s="74"/>
      <c r="E138" s="74"/>
      <c r="F138" s="74"/>
      <c r="G138" s="39"/>
    </row>
    <row r="139" spans="1:7" x14ac:dyDescent="0.3">
      <c r="A139" s="53" t="s">
        <v>911</v>
      </c>
      <c r="B139" s="122"/>
      <c r="C139" s="74"/>
      <c r="D139" s="74"/>
      <c r="E139" s="74"/>
      <c r="F139" s="74"/>
      <c r="G139" s="39"/>
    </row>
    <row r="140" spans="1:7" x14ac:dyDescent="0.3">
      <c r="A140" s="53" t="s">
        <v>912</v>
      </c>
      <c r="B140" s="122"/>
      <c r="C140" s="74"/>
      <c r="D140" s="74"/>
      <c r="E140" s="74"/>
      <c r="F140" s="74"/>
      <c r="G140" s="39"/>
    </row>
    <row r="141" spans="1:7" x14ac:dyDescent="0.3">
      <c r="A141" s="53" t="s">
        <v>913</v>
      </c>
      <c r="B141" s="122"/>
      <c r="C141" s="74"/>
      <c r="D141" s="74"/>
      <c r="E141" s="74"/>
      <c r="F141" s="74"/>
      <c r="G141" s="39"/>
    </row>
    <row r="142" spans="1:7" x14ac:dyDescent="0.3">
      <c r="A142" s="53" t="s">
        <v>914</v>
      </c>
      <c r="B142" s="122"/>
      <c r="C142" s="74"/>
      <c r="D142" s="74"/>
      <c r="E142" s="74"/>
      <c r="F142" s="74"/>
      <c r="G142" s="39"/>
    </row>
    <row r="143" spans="1:7" x14ac:dyDescent="0.3">
      <c r="A143" s="53" t="s">
        <v>915</v>
      </c>
      <c r="B143" s="122"/>
      <c r="C143" s="74"/>
      <c r="D143" s="74"/>
      <c r="E143" s="74"/>
      <c r="F143" s="74"/>
      <c r="G143" s="39"/>
    </row>
    <row r="144" spans="1:7" x14ac:dyDescent="0.3">
      <c r="A144" s="53" t="s">
        <v>916</v>
      </c>
      <c r="B144" s="122"/>
      <c r="C144" s="74"/>
      <c r="D144" s="74"/>
      <c r="E144" s="74"/>
      <c r="F144" s="74"/>
      <c r="G144" s="39"/>
    </row>
    <row r="145" spans="1:7" x14ac:dyDescent="0.3">
      <c r="A145" s="53" t="s">
        <v>917</v>
      </c>
      <c r="B145" s="122"/>
      <c r="C145" s="74"/>
      <c r="D145" s="74"/>
      <c r="E145" s="74"/>
      <c r="F145" s="74"/>
      <c r="G145" s="39"/>
    </row>
    <row r="146" spans="1:7" x14ac:dyDescent="0.3">
      <c r="A146" s="53" t="s">
        <v>918</v>
      </c>
      <c r="B146" s="122"/>
      <c r="C146" s="74"/>
      <c r="D146" s="74"/>
      <c r="E146" s="74"/>
      <c r="F146" s="74"/>
      <c r="G146" s="39"/>
    </row>
    <row r="147" spans="1:7" x14ac:dyDescent="0.3">
      <c r="A147" s="53" t="s">
        <v>919</v>
      </c>
      <c r="B147" s="122"/>
      <c r="C147" s="74"/>
      <c r="D147" s="74"/>
      <c r="E147" s="74"/>
      <c r="F147" s="74"/>
      <c r="G147" s="39"/>
    </row>
    <row r="148" spans="1:7" x14ac:dyDescent="0.3">
      <c r="A148" s="53" t="s">
        <v>920</v>
      </c>
      <c r="B148" s="122"/>
      <c r="C148" s="74"/>
      <c r="D148" s="74"/>
      <c r="E148" s="74"/>
      <c r="F148" s="74"/>
      <c r="G148" s="39"/>
    </row>
    <row r="149" spans="1:7" ht="15" customHeight="1" x14ac:dyDescent="0.3">
      <c r="A149" s="64"/>
      <c r="B149" s="65" t="s">
        <v>921</v>
      </c>
      <c r="C149" s="64" t="s">
        <v>761</v>
      </c>
      <c r="D149" s="64" t="s">
        <v>762</v>
      </c>
      <c r="E149" s="66"/>
      <c r="F149" s="67" t="s">
        <v>726</v>
      </c>
      <c r="G149" s="67"/>
    </row>
    <row r="150" spans="1:7" x14ac:dyDescent="0.3">
      <c r="A150" s="53" t="s">
        <v>922</v>
      </c>
      <c r="B150" s="53" t="s">
        <v>923</v>
      </c>
      <c r="C150" s="74">
        <v>0.95960572140737899</v>
      </c>
      <c r="D150" s="74">
        <v>0</v>
      </c>
      <c r="E150" s="150"/>
      <c r="F150" s="74">
        <v>0.95960572140737899</v>
      </c>
    </row>
    <row r="151" spans="1:7" x14ac:dyDescent="0.3">
      <c r="A151" s="53" t="s">
        <v>924</v>
      </c>
      <c r="B151" s="53" t="s">
        <v>925</v>
      </c>
      <c r="C151" s="74">
        <v>4.0394278592621402E-2</v>
      </c>
      <c r="D151" s="74">
        <v>0</v>
      </c>
      <c r="E151" s="150"/>
      <c r="F151" s="74">
        <v>4.0394278592621402E-2</v>
      </c>
    </row>
    <row r="152" spans="1:7" x14ac:dyDescent="0.3">
      <c r="A152" s="53" t="s">
        <v>926</v>
      </c>
      <c r="B152" s="53" t="s">
        <v>269</v>
      </c>
      <c r="C152" s="74">
        <v>0</v>
      </c>
      <c r="D152" s="74">
        <v>0</v>
      </c>
      <c r="E152" s="150"/>
      <c r="F152" s="74">
        <v>0</v>
      </c>
    </row>
    <row r="153" spans="1:7" outlineLevel="1" x14ac:dyDescent="0.3">
      <c r="A153" s="53" t="s">
        <v>927</v>
      </c>
      <c r="B153" s="55"/>
      <c r="C153" s="74"/>
      <c r="D153" s="74"/>
      <c r="E153" s="150"/>
      <c r="F153" s="74"/>
    </row>
    <row r="154" spans="1:7" outlineLevel="1" x14ac:dyDescent="0.3">
      <c r="A154" s="53" t="s">
        <v>928</v>
      </c>
      <c r="B154" s="55"/>
      <c r="C154" s="74"/>
      <c r="D154" s="74"/>
      <c r="E154" s="150"/>
      <c r="F154" s="74"/>
    </row>
    <row r="155" spans="1:7" outlineLevel="1" x14ac:dyDescent="0.3">
      <c r="A155" s="53" t="s">
        <v>929</v>
      </c>
      <c r="B155" s="55"/>
      <c r="C155" s="74"/>
      <c r="D155" s="74"/>
      <c r="E155" s="150"/>
      <c r="F155" s="74"/>
    </row>
    <row r="156" spans="1:7" outlineLevel="1" x14ac:dyDescent="0.3">
      <c r="A156" s="53" t="s">
        <v>930</v>
      </c>
      <c r="B156" s="55"/>
      <c r="C156" s="74"/>
      <c r="D156" s="74"/>
      <c r="E156" s="150"/>
      <c r="F156" s="74"/>
    </row>
    <row r="157" spans="1:7" outlineLevel="1" x14ac:dyDescent="0.3">
      <c r="A157" s="53" t="s">
        <v>931</v>
      </c>
      <c r="C157" s="151"/>
      <c r="D157" s="151"/>
      <c r="E157" s="152"/>
      <c r="F157" s="151"/>
    </row>
    <row r="158" spans="1:7" outlineLevel="1" x14ac:dyDescent="0.3">
      <c r="A158" s="53" t="s">
        <v>932</v>
      </c>
      <c r="C158" s="151"/>
      <c r="D158" s="151"/>
      <c r="E158" s="152"/>
      <c r="F158" s="151"/>
    </row>
    <row r="159" spans="1:7" ht="15" customHeight="1" x14ac:dyDescent="0.3">
      <c r="A159" s="64"/>
      <c r="B159" s="65" t="s">
        <v>933</v>
      </c>
      <c r="C159" s="64" t="s">
        <v>761</v>
      </c>
      <c r="D159" s="64" t="s">
        <v>762</v>
      </c>
      <c r="E159" s="66"/>
      <c r="F159" s="67" t="s">
        <v>726</v>
      </c>
      <c r="G159" s="67"/>
    </row>
    <row r="160" spans="1:7" x14ac:dyDescent="0.3">
      <c r="A160" s="53" t="s">
        <v>934</v>
      </c>
      <c r="B160" s="53" t="s">
        <v>935</v>
      </c>
      <c r="C160" s="74">
        <v>0.16069424900141899</v>
      </c>
      <c r="D160" s="74">
        <v>0</v>
      </c>
      <c r="E160" s="150"/>
      <c r="F160" s="74">
        <v>0.16069424900141899</v>
      </c>
    </row>
    <row r="161" spans="1:7" x14ac:dyDescent="0.3">
      <c r="A161" s="53" t="s">
        <v>936</v>
      </c>
      <c r="B161" s="53" t="s">
        <v>937</v>
      </c>
      <c r="C161" s="74">
        <v>0.82093180804872301</v>
      </c>
      <c r="D161" s="74">
        <v>0</v>
      </c>
      <c r="E161" s="150"/>
      <c r="F161" s="74">
        <v>0.82093180804872301</v>
      </c>
    </row>
    <row r="162" spans="1:7" x14ac:dyDescent="0.3">
      <c r="A162" s="53" t="s">
        <v>938</v>
      </c>
      <c r="B162" s="53" t="s">
        <v>269</v>
      </c>
      <c r="C162" s="74">
        <v>1.83739429498583E-2</v>
      </c>
      <c r="D162" s="74">
        <v>0</v>
      </c>
      <c r="E162" s="150"/>
      <c r="F162" s="74">
        <v>1.83739429498583E-2</v>
      </c>
    </row>
    <row r="163" spans="1:7" outlineLevel="1" x14ac:dyDescent="0.3">
      <c r="A163" s="53" t="s">
        <v>939</v>
      </c>
      <c r="B163" s="55"/>
      <c r="C163" s="55"/>
      <c r="D163" s="55"/>
      <c r="E163" s="153"/>
      <c r="F163" s="55"/>
    </row>
    <row r="164" spans="1:7" outlineLevel="1" x14ac:dyDescent="0.3">
      <c r="A164" s="53" t="s">
        <v>940</v>
      </c>
      <c r="B164" s="55"/>
      <c r="C164" s="55"/>
      <c r="D164" s="55"/>
      <c r="E164" s="153"/>
      <c r="F164" s="55"/>
    </row>
    <row r="165" spans="1:7" outlineLevel="1" x14ac:dyDescent="0.3">
      <c r="A165" s="53" t="s">
        <v>941</v>
      </c>
      <c r="B165" s="55"/>
      <c r="C165" s="55"/>
      <c r="D165" s="55"/>
      <c r="E165" s="153"/>
      <c r="F165" s="55"/>
    </row>
    <row r="166" spans="1:7" outlineLevel="1" x14ac:dyDescent="0.3">
      <c r="A166" s="53" t="s">
        <v>942</v>
      </c>
      <c r="E166" s="37"/>
    </row>
    <row r="167" spans="1:7" outlineLevel="1" x14ac:dyDescent="0.3">
      <c r="A167" s="53" t="s">
        <v>943</v>
      </c>
      <c r="E167" s="37"/>
    </row>
    <row r="168" spans="1:7" outlineLevel="1" x14ac:dyDescent="0.3">
      <c r="A168" s="53" t="s">
        <v>944</v>
      </c>
      <c r="E168" s="37"/>
    </row>
    <row r="169" spans="1:7" ht="15" customHeight="1" x14ac:dyDescent="0.3">
      <c r="A169" s="64"/>
      <c r="B169" s="65" t="s">
        <v>945</v>
      </c>
      <c r="C169" s="64" t="s">
        <v>761</v>
      </c>
      <c r="D169" s="64" t="s">
        <v>762</v>
      </c>
      <c r="E169" s="66"/>
      <c r="F169" s="67" t="s">
        <v>726</v>
      </c>
      <c r="G169" s="67"/>
    </row>
    <row r="170" spans="1:7" x14ac:dyDescent="0.3">
      <c r="A170" s="53" t="s">
        <v>946</v>
      </c>
      <c r="B170" s="95" t="s">
        <v>947</v>
      </c>
      <c r="C170" s="74">
        <v>5.2617496415495603E-2</v>
      </c>
      <c r="D170" s="74">
        <v>0</v>
      </c>
      <c r="E170" s="150"/>
      <c r="F170" s="74">
        <v>5.2617496415495603E-2</v>
      </c>
    </row>
    <row r="171" spans="1:7" x14ac:dyDescent="0.3">
      <c r="A171" s="53" t="s">
        <v>948</v>
      </c>
      <c r="B171" s="95" t="s">
        <v>949</v>
      </c>
      <c r="C171" s="74">
        <v>0.139848409270249</v>
      </c>
      <c r="D171" s="74">
        <v>0</v>
      </c>
      <c r="E171" s="150"/>
      <c r="F171" s="74">
        <v>0.139848409270249</v>
      </c>
    </row>
    <row r="172" spans="1:7" x14ac:dyDescent="0.3">
      <c r="A172" s="53" t="s">
        <v>950</v>
      </c>
      <c r="B172" s="95" t="s">
        <v>951</v>
      </c>
      <c r="C172" s="74">
        <v>0.17371228874373901</v>
      </c>
      <c r="D172" s="74">
        <v>0</v>
      </c>
      <c r="E172" s="74"/>
      <c r="F172" s="74">
        <v>0.17371228874373901</v>
      </c>
    </row>
    <row r="173" spans="1:7" x14ac:dyDescent="0.3">
      <c r="A173" s="53" t="s">
        <v>952</v>
      </c>
      <c r="B173" s="95" t="s">
        <v>953</v>
      </c>
      <c r="C173" s="74">
        <v>0.27443617511990498</v>
      </c>
      <c r="D173" s="74">
        <v>0</v>
      </c>
      <c r="E173" s="74"/>
      <c r="F173" s="74">
        <v>0.27443617511990498</v>
      </c>
    </row>
    <row r="174" spans="1:7" x14ac:dyDescent="0.3">
      <c r="A174" s="53" t="s">
        <v>954</v>
      </c>
      <c r="B174" s="95" t="s">
        <v>955</v>
      </c>
      <c r="C174" s="74">
        <v>0.35938563045061156</v>
      </c>
      <c r="D174" s="74">
        <v>0</v>
      </c>
      <c r="E174" s="74"/>
      <c r="F174" s="74">
        <v>0.35938563045061156</v>
      </c>
    </row>
    <row r="175" spans="1:7" outlineLevel="1" x14ac:dyDescent="0.3">
      <c r="A175" s="53" t="s">
        <v>956</v>
      </c>
      <c r="B175" s="58"/>
      <c r="C175" s="151"/>
      <c r="D175" s="151"/>
      <c r="E175" s="151"/>
      <c r="F175" s="151"/>
    </row>
    <row r="176" spans="1:7" outlineLevel="1" x14ac:dyDescent="0.3">
      <c r="A176" s="53" t="s">
        <v>957</v>
      </c>
      <c r="B176" s="58"/>
      <c r="C176" s="151"/>
      <c r="D176" s="151"/>
      <c r="E176" s="151"/>
      <c r="F176" s="151"/>
    </row>
    <row r="177" spans="1:7" outlineLevel="1" x14ac:dyDescent="0.3">
      <c r="A177" s="53" t="s">
        <v>958</v>
      </c>
      <c r="B177" s="96"/>
      <c r="C177" s="151"/>
      <c r="D177" s="151"/>
      <c r="E177" s="151"/>
      <c r="F177" s="151"/>
    </row>
    <row r="178" spans="1:7" outlineLevel="1" x14ac:dyDescent="0.3">
      <c r="A178" s="53" t="s">
        <v>959</v>
      </c>
      <c r="B178" s="96"/>
      <c r="C178" s="151"/>
      <c r="D178" s="151"/>
      <c r="E178" s="151"/>
      <c r="F178" s="151"/>
    </row>
    <row r="179" spans="1:7" ht="15" customHeight="1" x14ac:dyDescent="0.3">
      <c r="A179" s="64"/>
      <c r="B179" s="106" t="s">
        <v>960</v>
      </c>
      <c r="C179" s="64" t="s">
        <v>761</v>
      </c>
      <c r="D179" s="64" t="s">
        <v>762</v>
      </c>
      <c r="E179" s="64"/>
      <c r="F179" s="64" t="s">
        <v>726</v>
      </c>
      <c r="G179" s="67"/>
    </row>
    <row r="180" spans="1:7" x14ac:dyDescent="0.3">
      <c r="A180" s="53" t="s">
        <v>961</v>
      </c>
      <c r="B180" s="53" t="s">
        <v>962</v>
      </c>
      <c r="C180" s="74">
        <v>2.5504851353689201E-4</v>
      </c>
      <c r="D180" s="74">
        <v>0</v>
      </c>
      <c r="E180" s="150"/>
      <c r="F180" s="74">
        <v>2.5504851353689201E-4</v>
      </c>
    </row>
    <row r="181" spans="1:7" outlineLevel="1" x14ac:dyDescent="0.3">
      <c r="A181" s="53" t="s">
        <v>963</v>
      </c>
      <c r="B181" s="154" t="s">
        <v>964</v>
      </c>
      <c r="C181" s="74">
        <v>2.5504851353689201E-4</v>
      </c>
      <c r="D181" s="74">
        <v>0</v>
      </c>
      <c r="E181" s="150"/>
      <c r="F181" s="74">
        <v>2.5504851353689201E-4</v>
      </c>
    </row>
    <row r="182" spans="1:7" outlineLevel="1" x14ac:dyDescent="0.3">
      <c r="A182" s="53" t="s">
        <v>965</v>
      </c>
      <c r="B182" s="155"/>
      <c r="C182" s="151"/>
      <c r="D182" s="151"/>
      <c r="E182" s="152"/>
      <c r="F182" s="151"/>
    </row>
    <row r="183" spans="1:7" outlineLevel="1" x14ac:dyDescent="0.3">
      <c r="A183" s="53" t="s">
        <v>966</v>
      </c>
      <c r="B183" s="155"/>
      <c r="C183" s="151"/>
      <c r="D183" s="151"/>
      <c r="E183" s="152"/>
      <c r="F183" s="151"/>
    </row>
    <row r="184" spans="1:7" outlineLevel="1" x14ac:dyDescent="0.3">
      <c r="A184" s="53" t="s">
        <v>967</v>
      </c>
      <c r="B184" s="155"/>
      <c r="C184" s="151"/>
      <c r="D184" s="151"/>
      <c r="E184" s="152"/>
      <c r="F184" s="151"/>
    </row>
    <row r="185" spans="1:7" ht="18" x14ac:dyDescent="0.3">
      <c r="A185" s="156"/>
      <c r="B185" s="157" t="s">
        <v>723</v>
      </c>
      <c r="C185" s="156"/>
      <c r="D185" s="156"/>
      <c r="E185" s="156"/>
      <c r="F185" s="158"/>
      <c r="G185" s="158"/>
    </row>
    <row r="186" spans="1:7" ht="15" customHeight="1" x14ac:dyDescent="0.3">
      <c r="A186" s="64"/>
      <c r="B186" s="65" t="s">
        <v>968</v>
      </c>
      <c r="C186" s="64" t="s">
        <v>969</v>
      </c>
      <c r="D186" s="64" t="s">
        <v>970</v>
      </c>
      <c r="E186" s="66"/>
      <c r="F186" s="64" t="s">
        <v>761</v>
      </c>
      <c r="G186" s="64" t="s">
        <v>971</v>
      </c>
    </row>
    <row r="187" spans="1:7" x14ac:dyDescent="0.3">
      <c r="A187" s="53" t="s">
        <v>972</v>
      </c>
      <c r="B187" s="68" t="s">
        <v>973</v>
      </c>
      <c r="C187" s="69">
        <v>190.15489992783097</v>
      </c>
      <c r="D187" s="69"/>
      <c r="E187" s="94"/>
      <c r="F187" s="69"/>
      <c r="G187" s="69"/>
    </row>
    <row r="188" spans="1:7" x14ac:dyDescent="0.3">
      <c r="A188" s="91"/>
      <c r="B188" s="159"/>
      <c r="C188" s="94"/>
      <c r="D188" s="94"/>
      <c r="E188" s="94"/>
      <c r="F188" s="93"/>
      <c r="G188" s="93"/>
    </row>
    <row r="189" spans="1:7" x14ac:dyDescent="0.3">
      <c r="B189" s="68" t="s">
        <v>974</v>
      </c>
      <c r="C189" s="69"/>
      <c r="D189" s="69"/>
      <c r="E189" s="91"/>
      <c r="F189" s="160"/>
      <c r="G189" s="160"/>
    </row>
    <row r="190" spans="1:7" x14ac:dyDescent="0.3">
      <c r="A190" s="53" t="s">
        <v>975</v>
      </c>
      <c r="B190" s="122" t="s">
        <v>976</v>
      </c>
      <c r="C190" s="69">
        <v>0.49336261999999997</v>
      </c>
      <c r="D190" s="143">
        <v>234</v>
      </c>
      <c r="E190" s="91"/>
      <c r="F190" s="82">
        <f>IF($C$214=0,"",IF(C190="[for completion]","",IF(C190="","",C190/$C$214)))</f>
        <v>3.5666586172985585E-5</v>
      </c>
      <c r="G190" s="82">
        <f>IF($D$214=0,"",IF(D190="[for completion]","",IF(D190="","",D190/$D$214)))</f>
        <v>3.2167601451666117E-3</v>
      </c>
    </row>
    <row r="191" spans="1:7" x14ac:dyDescent="0.3">
      <c r="A191" s="53" t="s">
        <v>977</v>
      </c>
      <c r="B191" s="122" t="s">
        <v>978</v>
      </c>
      <c r="C191" s="69">
        <v>2.4622293599999998</v>
      </c>
      <c r="D191" s="143">
        <v>319</v>
      </c>
      <c r="E191" s="91"/>
      <c r="F191" s="82">
        <f t="shared" ref="F191:F213" si="1">IF($C$214=0,"",IF(C191="[for completion]","",IF(C191="","",C191/$C$214)))</f>
        <v>1.7800155927114047E-4</v>
      </c>
      <c r="G191" s="82">
        <f t="shared" ref="G191:G213" si="2">IF($D$214=0,"",IF(D191="[for completion]","",IF(D191="","",D191/$D$214)))</f>
        <v>4.3852413944792694E-3</v>
      </c>
    </row>
    <row r="192" spans="1:7" x14ac:dyDescent="0.3">
      <c r="A192" s="53" t="s">
        <v>979</v>
      </c>
      <c r="B192" s="122" t="s">
        <v>980</v>
      </c>
      <c r="C192" s="69">
        <v>25.796920249999999</v>
      </c>
      <c r="D192" s="143">
        <v>1430</v>
      </c>
      <c r="E192" s="91"/>
      <c r="F192" s="82">
        <f t="shared" si="1"/>
        <v>1.8649326920922016E-3</v>
      </c>
      <c r="G192" s="82">
        <f t="shared" si="2"/>
        <v>1.965797866490707E-2</v>
      </c>
    </row>
    <row r="193" spans="1:7" x14ac:dyDescent="0.3">
      <c r="A193" s="53" t="s">
        <v>981</v>
      </c>
      <c r="B193" s="122" t="s">
        <v>982</v>
      </c>
      <c r="C193" s="69">
        <v>160.03722291999998</v>
      </c>
      <c r="D193" s="143">
        <v>4127</v>
      </c>
      <c r="E193" s="91"/>
      <c r="F193" s="82">
        <f t="shared" si="1"/>
        <v>1.1569545747429109E-2</v>
      </c>
      <c r="G193" s="82">
        <f t="shared" si="2"/>
        <v>5.6733201363686349E-2</v>
      </c>
    </row>
    <row r="194" spans="1:7" x14ac:dyDescent="0.3">
      <c r="A194" s="53" t="s">
        <v>983</v>
      </c>
      <c r="B194" s="122" t="s">
        <v>984</v>
      </c>
      <c r="C194" s="69">
        <v>400.13308348000004</v>
      </c>
      <c r="D194" s="143">
        <v>6354</v>
      </c>
      <c r="E194" s="91"/>
      <c r="F194" s="82">
        <f t="shared" si="1"/>
        <v>2.8926757974898579E-2</v>
      </c>
      <c r="G194" s="82">
        <f t="shared" si="2"/>
        <v>8.7347410095677994E-2</v>
      </c>
    </row>
    <row r="195" spans="1:7" x14ac:dyDescent="0.3">
      <c r="A195" s="53" t="s">
        <v>985</v>
      </c>
      <c r="B195" s="122" t="s">
        <v>986</v>
      </c>
      <c r="C195" s="69">
        <v>666.27145108000002</v>
      </c>
      <c r="D195" s="143">
        <v>7590</v>
      </c>
      <c r="E195" s="91"/>
      <c r="F195" s="82">
        <f t="shared" si="1"/>
        <v>4.8166657061584787E-2</v>
      </c>
      <c r="G195" s="82">
        <f t="shared" si="2"/>
        <v>0.10433850214450677</v>
      </c>
    </row>
    <row r="196" spans="1:7" x14ac:dyDescent="0.3">
      <c r="A196" s="53" t="s">
        <v>987</v>
      </c>
      <c r="B196" s="122" t="s">
        <v>988</v>
      </c>
      <c r="C196" s="69">
        <v>1878.2508742999999</v>
      </c>
      <c r="D196" s="143">
        <v>15096</v>
      </c>
      <c r="E196" s="91"/>
      <c r="F196" s="82">
        <f t="shared" si="1"/>
        <v>0.13578409459295165</v>
      </c>
      <c r="G196" s="82">
        <f t="shared" si="2"/>
        <v>0.20752226987792807</v>
      </c>
    </row>
    <row r="197" spans="1:7" x14ac:dyDescent="0.3">
      <c r="A197" s="53" t="s">
        <v>989</v>
      </c>
      <c r="B197" s="122" t="s">
        <v>990</v>
      </c>
      <c r="C197" s="69">
        <v>2032.3823472700001</v>
      </c>
      <c r="D197" s="143">
        <v>11698</v>
      </c>
      <c r="E197" s="91"/>
      <c r="F197" s="82">
        <f t="shared" si="1"/>
        <v>0.14692669688952151</v>
      </c>
      <c r="G197" s="82">
        <f t="shared" si="2"/>
        <v>0.16081051358187617</v>
      </c>
    </row>
    <row r="198" spans="1:7" x14ac:dyDescent="0.3">
      <c r="A198" s="53" t="s">
        <v>991</v>
      </c>
      <c r="B198" s="122" t="s">
        <v>992</v>
      </c>
      <c r="C198" s="69">
        <v>1855.94522392</v>
      </c>
      <c r="D198" s="143">
        <v>8299</v>
      </c>
      <c r="E198" s="91"/>
      <c r="F198" s="82">
        <f t="shared" si="1"/>
        <v>0.13417155572362519</v>
      </c>
      <c r="G198" s="82">
        <f t="shared" si="2"/>
        <v>0.11408501044759706</v>
      </c>
    </row>
    <row r="199" spans="1:7" x14ac:dyDescent="0.3">
      <c r="A199" s="53" t="s">
        <v>993</v>
      </c>
      <c r="B199" s="122" t="s">
        <v>994</v>
      </c>
      <c r="C199" s="69">
        <v>1558.22236479</v>
      </c>
      <c r="D199" s="143">
        <v>5702</v>
      </c>
      <c r="E199" s="60"/>
      <c r="F199" s="82">
        <f t="shared" si="1"/>
        <v>0.11264832396596224</v>
      </c>
      <c r="G199" s="82">
        <f t="shared" si="2"/>
        <v>7.838447157153855E-2</v>
      </c>
    </row>
    <row r="200" spans="1:7" x14ac:dyDescent="0.3">
      <c r="A200" s="53" t="s">
        <v>995</v>
      </c>
      <c r="B200" s="122" t="s">
        <v>996</v>
      </c>
      <c r="C200" s="69">
        <v>1212.65872601</v>
      </c>
      <c r="D200" s="143">
        <v>3753</v>
      </c>
      <c r="E200" s="60"/>
      <c r="F200" s="82">
        <f t="shared" si="1"/>
        <v>8.7666546260960321E-2</v>
      </c>
      <c r="G200" s="82">
        <f t="shared" si="2"/>
        <v>5.159188386671066E-2</v>
      </c>
    </row>
    <row r="201" spans="1:7" x14ac:dyDescent="0.3">
      <c r="A201" s="53" t="s">
        <v>997</v>
      </c>
      <c r="B201" s="122" t="s">
        <v>998</v>
      </c>
      <c r="C201" s="69">
        <v>958.13027029</v>
      </c>
      <c r="D201" s="143">
        <v>2568</v>
      </c>
      <c r="E201" s="60"/>
      <c r="F201" s="82">
        <f t="shared" si="1"/>
        <v>6.9265960705017046E-2</v>
      </c>
      <c r="G201" s="82">
        <f t="shared" si="2"/>
        <v>3.5301880567469482E-2</v>
      </c>
    </row>
    <row r="202" spans="1:7" x14ac:dyDescent="0.3">
      <c r="A202" s="53" t="s">
        <v>999</v>
      </c>
      <c r="B202" s="122" t="s">
        <v>1000</v>
      </c>
      <c r="C202" s="69">
        <v>673.89233535000005</v>
      </c>
      <c r="D202" s="143">
        <v>1593</v>
      </c>
      <c r="E202" s="60"/>
      <c r="F202" s="82">
        <f t="shared" si="1"/>
        <v>4.871759244767121E-2</v>
      </c>
      <c r="G202" s="82">
        <f t="shared" si="2"/>
        <v>2.1898713295941934E-2</v>
      </c>
    </row>
    <row r="203" spans="1:7" x14ac:dyDescent="0.3">
      <c r="A203" s="53" t="s">
        <v>1001</v>
      </c>
      <c r="B203" s="122" t="s">
        <v>1002</v>
      </c>
      <c r="C203" s="69">
        <v>529.10303534000002</v>
      </c>
      <c r="D203" s="143">
        <v>1118</v>
      </c>
      <c r="E203" s="60"/>
      <c r="F203" s="82">
        <f t="shared" si="1"/>
        <v>3.8250362389315895E-2</v>
      </c>
      <c r="G203" s="82">
        <f t="shared" si="2"/>
        <v>1.5368965138018257E-2</v>
      </c>
    </row>
    <row r="204" spans="1:7" x14ac:dyDescent="0.3">
      <c r="A204" s="53" t="s">
        <v>1003</v>
      </c>
      <c r="B204" s="122" t="s">
        <v>1004</v>
      </c>
      <c r="C204" s="69">
        <v>720.23545903999991</v>
      </c>
      <c r="D204" s="143">
        <v>1325</v>
      </c>
      <c r="E204" s="60"/>
      <c r="F204" s="82">
        <f t="shared" si="1"/>
        <v>5.2067868588605251E-2</v>
      </c>
      <c r="G204" s="82">
        <f t="shared" si="2"/>
        <v>1.821456065105026E-2</v>
      </c>
    </row>
    <row r="205" spans="1:7" x14ac:dyDescent="0.3">
      <c r="A205" s="53" t="s">
        <v>1005</v>
      </c>
      <c r="B205" s="122" t="s">
        <v>1006</v>
      </c>
      <c r="C205" s="69">
        <v>433.73044295</v>
      </c>
      <c r="D205" s="143">
        <v>675</v>
      </c>
      <c r="F205" s="82">
        <f t="shared" si="1"/>
        <v>3.1355606590793977E-2</v>
      </c>
      <c r="G205" s="82">
        <f t="shared" si="2"/>
        <v>9.279115803365226E-3</v>
      </c>
    </row>
    <row r="206" spans="1:7" x14ac:dyDescent="0.3">
      <c r="A206" s="53" t="s">
        <v>1007</v>
      </c>
      <c r="B206" s="122" t="s">
        <v>1008</v>
      </c>
      <c r="C206" s="69">
        <v>295.52390867000003</v>
      </c>
      <c r="D206" s="143">
        <v>398</v>
      </c>
      <c r="E206" s="161"/>
      <c r="F206" s="82">
        <f t="shared" si="1"/>
        <v>2.1364263378437706E-2</v>
      </c>
      <c r="G206" s="82">
        <f t="shared" si="2"/>
        <v>5.4712416144286815E-3</v>
      </c>
    </row>
    <row r="207" spans="1:7" x14ac:dyDescent="0.3">
      <c r="A207" s="53" t="s">
        <v>1009</v>
      </c>
      <c r="B207" s="122" t="s">
        <v>1010</v>
      </c>
      <c r="C207" s="69">
        <v>208.12944791999999</v>
      </c>
      <c r="D207" s="143">
        <v>246</v>
      </c>
      <c r="E207" s="161"/>
      <c r="F207" s="82">
        <f t="shared" si="1"/>
        <v>1.5046269393847867E-2</v>
      </c>
      <c r="G207" s="82">
        <f t="shared" si="2"/>
        <v>3.3817222038931044E-3</v>
      </c>
    </row>
    <row r="208" spans="1:7" x14ac:dyDescent="0.3">
      <c r="A208" s="53" t="s">
        <v>1011</v>
      </c>
      <c r="B208" s="122" t="s">
        <v>1012</v>
      </c>
      <c r="C208" s="69">
        <v>119.78859991</v>
      </c>
      <c r="D208" s="143">
        <v>127</v>
      </c>
      <c r="E208" s="161"/>
      <c r="F208" s="82">
        <f t="shared" si="1"/>
        <v>8.6598583841461449E-3</v>
      </c>
      <c r="G208" s="82">
        <f t="shared" si="2"/>
        <v>1.7458484548553833E-3</v>
      </c>
    </row>
    <row r="209" spans="1:7" x14ac:dyDescent="0.3">
      <c r="A209" s="53" t="s">
        <v>1013</v>
      </c>
      <c r="B209" s="122" t="s">
        <v>1014</v>
      </c>
      <c r="C209" s="69">
        <v>101.44073487999999</v>
      </c>
      <c r="D209" s="143">
        <v>92</v>
      </c>
      <c r="E209" s="161"/>
      <c r="F209" s="82">
        <f t="shared" si="1"/>
        <v>7.3334390676952884E-3</v>
      </c>
      <c r="G209" s="82">
        <f t="shared" si="2"/>
        <v>1.2647091169031123E-3</v>
      </c>
    </row>
    <row r="210" spans="1:7" x14ac:dyDescent="0.3">
      <c r="A210" s="53" t="s">
        <v>1015</v>
      </c>
      <c r="B210" s="122"/>
      <c r="C210" s="69"/>
      <c r="D210" s="143"/>
      <c r="E210" s="161"/>
      <c r="F210" s="82" t="str">
        <f t="shared" si="1"/>
        <v/>
      </c>
      <c r="G210" s="82" t="str">
        <f t="shared" si="2"/>
        <v/>
      </c>
    </row>
    <row r="211" spans="1:7" x14ac:dyDescent="0.3">
      <c r="A211" s="53" t="s">
        <v>1016</v>
      </c>
      <c r="B211" s="122"/>
      <c r="C211" s="69"/>
      <c r="D211" s="143"/>
      <c r="E211" s="161"/>
      <c r="F211" s="82" t="str">
        <f t="shared" si="1"/>
        <v/>
      </c>
      <c r="G211" s="82" t="str">
        <f t="shared" si="2"/>
        <v/>
      </c>
    </row>
    <row r="212" spans="1:7" x14ac:dyDescent="0.3">
      <c r="A212" s="53" t="s">
        <v>1017</v>
      </c>
      <c r="B212" s="122"/>
      <c r="C212" s="69"/>
      <c r="D212" s="143"/>
      <c r="E212" s="161"/>
      <c r="F212" s="82" t="str">
        <f t="shared" si="1"/>
        <v/>
      </c>
      <c r="G212" s="82" t="str">
        <f t="shared" si="2"/>
        <v/>
      </c>
    </row>
    <row r="213" spans="1:7" x14ac:dyDescent="0.3">
      <c r="A213" s="53" t="s">
        <v>1018</v>
      </c>
      <c r="B213" s="122"/>
      <c r="C213" s="69"/>
      <c r="D213" s="143"/>
      <c r="E213" s="161"/>
      <c r="F213" s="82" t="str">
        <f t="shared" si="1"/>
        <v/>
      </c>
      <c r="G213" s="82" t="str">
        <f t="shared" si="2"/>
        <v/>
      </c>
    </row>
    <row r="214" spans="1:7" x14ac:dyDescent="0.3">
      <c r="A214" s="53" t="s">
        <v>1019</v>
      </c>
      <c r="B214" s="84" t="s">
        <v>271</v>
      </c>
      <c r="C214" s="85">
        <f>SUM(C190:C213)</f>
        <v>13832.628040349999</v>
      </c>
      <c r="D214" s="162">
        <f>SUM(D190:D213)</f>
        <v>72744</v>
      </c>
      <c r="E214" s="161"/>
      <c r="F214" s="163">
        <f>SUM(F190:F213)</f>
        <v>1.0000000000000002</v>
      </c>
      <c r="G214" s="163">
        <f>SUM(G190:G213)</f>
        <v>1</v>
      </c>
    </row>
    <row r="215" spans="1:7" ht="15" customHeight="1" x14ac:dyDescent="0.3">
      <c r="A215" s="64"/>
      <c r="B215" s="64" t="s">
        <v>1020</v>
      </c>
      <c r="C215" s="64" t="s">
        <v>969</v>
      </c>
      <c r="D215" s="64" t="s">
        <v>970</v>
      </c>
      <c r="E215" s="66"/>
      <c r="F215" s="64" t="s">
        <v>761</v>
      </c>
      <c r="G215" s="64" t="s">
        <v>971</v>
      </c>
    </row>
    <row r="216" spans="1:7" x14ac:dyDescent="0.3">
      <c r="A216" s="53" t="s">
        <v>1021</v>
      </c>
      <c r="B216" s="53" t="s">
        <v>1022</v>
      </c>
      <c r="C216" s="74">
        <v>0.57640000000000002</v>
      </c>
      <c r="D216" s="74"/>
      <c r="F216" s="74"/>
      <c r="G216" s="74"/>
    </row>
    <row r="217" spans="1:7" x14ac:dyDescent="0.3">
      <c r="C217" s="55"/>
      <c r="D217" s="55"/>
      <c r="F217" s="145"/>
      <c r="G217" s="145"/>
    </row>
    <row r="218" spans="1:7" x14ac:dyDescent="0.3">
      <c r="B218" s="68" t="s">
        <v>1023</v>
      </c>
      <c r="C218" s="55"/>
      <c r="D218" s="55"/>
      <c r="F218" s="145"/>
      <c r="G218" s="145"/>
    </row>
    <row r="219" spans="1:7" x14ac:dyDescent="0.3">
      <c r="A219" s="53" t="s">
        <v>1024</v>
      </c>
      <c r="B219" s="53" t="s">
        <v>1025</v>
      </c>
      <c r="C219" s="69">
        <v>2316.48198495</v>
      </c>
      <c r="D219" s="143">
        <v>20002</v>
      </c>
      <c r="F219" s="82">
        <f t="shared" ref="F219:F233" si="3">IF($C$227=0,"",IF(C219="[for completion]","",C219/$C$227))</f>
        <v>0.16746506724483479</v>
      </c>
      <c r="G219" s="82">
        <f t="shared" ref="G219:G233" si="4">IF($D$227=0,"",IF(D219="[for completion]","",D219/$D$227))</f>
        <v>0.27496425822060927</v>
      </c>
    </row>
    <row r="220" spans="1:7" x14ac:dyDescent="0.3">
      <c r="A220" s="53" t="s">
        <v>1026</v>
      </c>
      <c r="B220" s="53" t="s">
        <v>1027</v>
      </c>
      <c r="C220" s="69">
        <v>2141.5088817199999</v>
      </c>
      <c r="D220" s="143">
        <v>11358</v>
      </c>
      <c r="F220" s="82">
        <f t="shared" si="3"/>
        <v>0.1548157642548606</v>
      </c>
      <c r="G220" s="82">
        <f t="shared" si="4"/>
        <v>0.15613658858462554</v>
      </c>
    </row>
    <row r="221" spans="1:7" x14ac:dyDescent="0.3">
      <c r="A221" s="53" t="s">
        <v>1028</v>
      </c>
      <c r="B221" s="53" t="s">
        <v>1029</v>
      </c>
      <c r="C221" s="69">
        <v>2821.1681741299999</v>
      </c>
      <c r="D221" s="143">
        <v>12464</v>
      </c>
      <c r="F221" s="82">
        <f t="shared" si="3"/>
        <v>0.20395026642085701</v>
      </c>
      <c r="G221" s="82">
        <f t="shared" si="4"/>
        <v>0.1713405916639173</v>
      </c>
    </row>
    <row r="222" spans="1:7" x14ac:dyDescent="0.3">
      <c r="A222" s="53" t="s">
        <v>1030</v>
      </c>
      <c r="B222" s="53" t="s">
        <v>1031</v>
      </c>
      <c r="C222" s="69">
        <v>2713.8951378000002</v>
      </c>
      <c r="D222" s="143">
        <v>11333</v>
      </c>
      <c r="F222" s="82">
        <f t="shared" si="3"/>
        <v>0.19619519370314331</v>
      </c>
      <c r="G222" s="82">
        <f t="shared" si="4"/>
        <v>0.15579291762894534</v>
      </c>
    </row>
    <row r="223" spans="1:7" x14ac:dyDescent="0.3">
      <c r="A223" s="53" t="s">
        <v>1032</v>
      </c>
      <c r="B223" s="53" t="s">
        <v>1033</v>
      </c>
      <c r="C223" s="69">
        <v>2608.0215371999998</v>
      </c>
      <c r="D223" s="143">
        <v>12051</v>
      </c>
      <c r="F223" s="82">
        <f t="shared" si="3"/>
        <v>0.1885412901722188</v>
      </c>
      <c r="G223" s="82">
        <f t="shared" si="4"/>
        <v>0.16566314747608049</v>
      </c>
    </row>
    <row r="224" spans="1:7" x14ac:dyDescent="0.3">
      <c r="A224" s="53" t="s">
        <v>1034</v>
      </c>
      <c r="B224" s="53" t="s">
        <v>1035</v>
      </c>
      <c r="C224" s="69">
        <v>1221.6367653499999</v>
      </c>
      <c r="D224" s="143">
        <v>5487</v>
      </c>
      <c r="F224" s="82">
        <f t="shared" si="3"/>
        <v>8.8315594244742626E-2</v>
      </c>
      <c r="G224" s="82">
        <f t="shared" si="4"/>
        <v>7.5428901352688885E-2</v>
      </c>
    </row>
    <row r="225" spans="1:7" x14ac:dyDescent="0.3">
      <c r="A225" s="53" t="s">
        <v>1036</v>
      </c>
      <c r="B225" s="53" t="s">
        <v>1037</v>
      </c>
      <c r="C225" s="69">
        <v>9.9155591999999988</v>
      </c>
      <c r="D225" s="143">
        <v>49</v>
      </c>
      <c r="F225" s="82">
        <f t="shared" si="3"/>
        <v>7.168239593428054E-4</v>
      </c>
      <c r="G225" s="82">
        <f t="shared" si="4"/>
        <v>6.7359507313317934E-4</v>
      </c>
    </row>
    <row r="226" spans="1:7" x14ac:dyDescent="0.3">
      <c r="A226" s="53" t="s">
        <v>1038</v>
      </c>
      <c r="B226" s="53" t="s">
        <v>1039</v>
      </c>
      <c r="C226" s="69">
        <v>0</v>
      </c>
      <c r="D226" s="143">
        <v>0</v>
      </c>
      <c r="F226" s="82">
        <f t="shared" si="3"/>
        <v>0</v>
      </c>
      <c r="G226" s="82">
        <f t="shared" si="4"/>
        <v>0</v>
      </c>
    </row>
    <row r="227" spans="1:7" x14ac:dyDescent="0.3">
      <c r="A227" s="53" t="s">
        <v>1040</v>
      </c>
      <c r="B227" s="84" t="s">
        <v>271</v>
      </c>
      <c r="C227" s="108">
        <f>SUM(C219:C226)</f>
        <v>13832.62804035</v>
      </c>
      <c r="D227" s="164">
        <f>SUM(D219:D226)</f>
        <v>72744</v>
      </c>
      <c r="F227" s="139">
        <f>SUM(F219:F226)</f>
        <v>1</v>
      </c>
      <c r="G227" s="139">
        <f>SUM(G219:G226)</f>
        <v>0.99999999999999989</v>
      </c>
    </row>
    <row r="228" spans="1:7" outlineLevel="1" x14ac:dyDescent="0.3">
      <c r="A228" s="53" t="s">
        <v>1041</v>
      </c>
      <c r="B228" s="140" t="s">
        <v>1042</v>
      </c>
      <c r="C228" s="69"/>
      <c r="D228" s="143"/>
      <c r="F228" s="82">
        <f t="shared" si="3"/>
        <v>0</v>
      </c>
      <c r="G228" s="82">
        <f t="shared" si="4"/>
        <v>0</v>
      </c>
    </row>
    <row r="229" spans="1:7" outlineLevel="1" x14ac:dyDescent="0.3">
      <c r="A229" s="53" t="s">
        <v>1043</v>
      </c>
      <c r="B229" s="140" t="s">
        <v>1044</v>
      </c>
      <c r="C229" s="69"/>
      <c r="D229" s="143"/>
      <c r="F229" s="82">
        <f t="shared" si="3"/>
        <v>0</v>
      </c>
      <c r="G229" s="82">
        <f t="shared" si="4"/>
        <v>0</v>
      </c>
    </row>
    <row r="230" spans="1:7" outlineLevel="1" x14ac:dyDescent="0.3">
      <c r="A230" s="53" t="s">
        <v>1045</v>
      </c>
      <c r="B230" s="140" t="s">
        <v>1046</v>
      </c>
      <c r="C230" s="69"/>
      <c r="D230" s="143"/>
      <c r="F230" s="82">
        <f t="shared" si="3"/>
        <v>0</v>
      </c>
      <c r="G230" s="82">
        <f t="shared" si="4"/>
        <v>0</v>
      </c>
    </row>
    <row r="231" spans="1:7" outlineLevel="1" x14ac:dyDescent="0.3">
      <c r="A231" s="53" t="s">
        <v>1047</v>
      </c>
      <c r="B231" s="140" t="s">
        <v>1048</v>
      </c>
      <c r="C231" s="69"/>
      <c r="D231" s="143"/>
      <c r="F231" s="82">
        <f t="shared" si="3"/>
        <v>0</v>
      </c>
      <c r="G231" s="82">
        <f t="shared" si="4"/>
        <v>0</v>
      </c>
    </row>
    <row r="232" spans="1:7" outlineLevel="1" x14ac:dyDescent="0.3">
      <c r="A232" s="53" t="s">
        <v>1049</v>
      </c>
      <c r="B232" s="140" t="s">
        <v>1050</v>
      </c>
      <c r="C232" s="69"/>
      <c r="D232" s="143"/>
      <c r="F232" s="82">
        <f t="shared" si="3"/>
        <v>0</v>
      </c>
      <c r="G232" s="82">
        <f t="shared" si="4"/>
        <v>0</v>
      </c>
    </row>
    <row r="233" spans="1:7" outlineLevel="1" x14ac:dyDescent="0.3">
      <c r="A233" s="53" t="s">
        <v>1051</v>
      </c>
      <c r="B233" s="140" t="s">
        <v>1052</v>
      </c>
      <c r="C233" s="69"/>
      <c r="D233" s="143"/>
      <c r="F233" s="82">
        <f t="shared" si="3"/>
        <v>0</v>
      </c>
      <c r="G233" s="82">
        <f t="shared" si="4"/>
        <v>0</v>
      </c>
    </row>
    <row r="234" spans="1:7" outlineLevel="1" x14ac:dyDescent="0.3">
      <c r="A234" s="53" t="s">
        <v>1053</v>
      </c>
      <c r="B234" s="87"/>
      <c r="F234" s="165"/>
      <c r="G234" s="165"/>
    </row>
    <row r="235" spans="1:7" outlineLevel="1" x14ac:dyDescent="0.3">
      <c r="A235" s="53" t="s">
        <v>1054</v>
      </c>
      <c r="B235" s="87"/>
      <c r="F235" s="165"/>
      <c r="G235" s="165"/>
    </row>
    <row r="236" spans="1:7" outlineLevel="1" x14ac:dyDescent="0.3">
      <c r="A236" s="53" t="s">
        <v>1055</v>
      </c>
      <c r="B236" s="87"/>
      <c r="F236" s="165"/>
      <c r="G236" s="165"/>
    </row>
    <row r="237" spans="1:7" ht="15" customHeight="1" x14ac:dyDescent="0.3">
      <c r="A237" s="64"/>
      <c r="B237" s="64" t="s">
        <v>1056</v>
      </c>
      <c r="C237" s="64" t="s">
        <v>969</v>
      </c>
      <c r="D237" s="64" t="s">
        <v>970</v>
      </c>
      <c r="E237" s="66"/>
      <c r="F237" s="64" t="s">
        <v>761</v>
      </c>
      <c r="G237" s="64" t="s">
        <v>971</v>
      </c>
    </row>
    <row r="238" spans="1:7" x14ac:dyDescent="0.3">
      <c r="A238" s="53" t="s">
        <v>1057</v>
      </c>
      <c r="B238" s="53" t="s">
        <v>1022</v>
      </c>
      <c r="C238" s="144">
        <v>0.53149999999999997</v>
      </c>
      <c r="D238" s="55"/>
      <c r="F238" s="145"/>
      <c r="G238" s="145"/>
    </row>
    <row r="239" spans="1:7" x14ac:dyDescent="0.3">
      <c r="C239" s="55"/>
      <c r="D239" s="55"/>
      <c r="F239" s="145"/>
      <c r="G239" s="145"/>
    </row>
    <row r="240" spans="1:7" x14ac:dyDescent="0.3">
      <c r="B240" s="68" t="s">
        <v>1023</v>
      </c>
      <c r="C240" s="55"/>
      <c r="D240" s="55"/>
      <c r="F240" s="145"/>
      <c r="G240" s="145"/>
    </row>
    <row r="241" spans="1:7" x14ac:dyDescent="0.3">
      <c r="A241" s="53" t="s">
        <v>1058</v>
      </c>
      <c r="B241" s="53" t="s">
        <v>1025</v>
      </c>
      <c r="C241" s="143">
        <v>3346.4310187199999</v>
      </c>
      <c r="D241" s="143">
        <v>26753</v>
      </c>
      <c r="F241" s="82">
        <f>IF($C$249=0,"",IF(C241="[Mark as ND1 if not relevant]","",C241/$C$249))</f>
        <v>0.24192301050519155</v>
      </c>
      <c r="G241" s="82">
        <f>IF($D$249=0,"",IF(D241="[Mark as ND1 if not relevant]","",D241/$D$249))</f>
        <v>0.36776916309248875</v>
      </c>
    </row>
    <row r="242" spans="1:7" x14ac:dyDescent="0.3">
      <c r="A242" s="53" t="s">
        <v>1059</v>
      </c>
      <c r="B242" s="53" t="s">
        <v>1027</v>
      </c>
      <c r="C242" s="143">
        <v>2505.6963419499998</v>
      </c>
      <c r="D242" s="143">
        <v>12530</v>
      </c>
      <c r="F242" s="82">
        <f t="shared" ref="F242:F248" si="5">IF($C$249=0,"",IF(C242="[Mark as ND1 if not relevant]","",C242/$C$249))</f>
        <v>0.18114391095031568</v>
      </c>
      <c r="G242" s="82">
        <f t="shared" ref="G242:G248" si="6">IF($D$249=0,"",IF(D242="[Mark as ND1 if not relevant]","",D242/$D$249))</f>
        <v>0.17224788298691301</v>
      </c>
    </row>
    <row r="243" spans="1:7" x14ac:dyDescent="0.3">
      <c r="A243" s="53" t="s">
        <v>1060</v>
      </c>
      <c r="B243" s="53" t="s">
        <v>1029</v>
      </c>
      <c r="C243" s="143">
        <v>2782.2916198600001</v>
      </c>
      <c r="D243" s="143">
        <v>12419</v>
      </c>
      <c r="F243" s="82">
        <f t="shared" si="5"/>
        <v>0.2011397698068661</v>
      </c>
      <c r="G243" s="82">
        <f t="shared" si="6"/>
        <v>0.17072198394369295</v>
      </c>
    </row>
    <row r="244" spans="1:7" x14ac:dyDescent="0.3">
      <c r="A244" s="53" t="s">
        <v>1061</v>
      </c>
      <c r="B244" s="53" t="s">
        <v>1031</v>
      </c>
      <c r="C244" s="143">
        <v>2567.5517282199999</v>
      </c>
      <c r="D244" s="143">
        <v>10873</v>
      </c>
      <c r="F244" s="82">
        <f t="shared" si="5"/>
        <v>0.18561561264644796</v>
      </c>
      <c r="G244" s="82">
        <f t="shared" si="6"/>
        <v>0.14946937204442978</v>
      </c>
    </row>
    <row r="245" spans="1:7" x14ac:dyDescent="0.3">
      <c r="A245" s="53" t="s">
        <v>1062</v>
      </c>
      <c r="B245" s="53" t="s">
        <v>1033</v>
      </c>
      <c r="C245" s="143">
        <v>1738.4260152500001</v>
      </c>
      <c r="D245" s="143">
        <v>6741</v>
      </c>
      <c r="F245" s="82">
        <f t="shared" si="5"/>
        <v>0.12567575808291695</v>
      </c>
      <c r="G245" s="82">
        <f t="shared" si="6"/>
        <v>9.2667436489607388E-2</v>
      </c>
    </row>
    <row r="246" spans="1:7" x14ac:dyDescent="0.3">
      <c r="A246" s="53" t="s">
        <v>1063</v>
      </c>
      <c r="B246" s="53" t="s">
        <v>1035</v>
      </c>
      <c r="C246" s="143">
        <v>869.40706011999998</v>
      </c>
      <c r="D246" s="143">
        <v>3336</v>
      </c>
      <c r="F246" s="82">
        <f t="shared" si="5"/>
        <v>6.2851907647912278E-2</v>
      </c>
      <c r="G246" s="82">
        <f t="shared" si="6"/>
        <v>4.5859452325965028E-2</v>
      </c>
    </row>
    <row r="247" spans="1:7" x14ac:dyDescent="0.3">
      <c r="A247" s="53" t="s">
        <v>1064</v>
      </c>
      <c r="B247" s="53" t="s">
        <v>1037</v>
      </c>
      <c r="C247" s="143">
        <v>22.82425623</v>
      </c>
      <c r="D247" s="143">
        <v>92</v>
      </c>
      <c r="F247" s="82">
        <f t="shared" si="5"/>
        <v>1.6500303603495501E-3</v>
      </c>
      <c r="G247" s="82">
        <f t="shared" si="6"/>
        <v>1.2647091169031123E-3</v>
      </c>
    </row>
    <row r="248" spans="1:7" x14ac:dyDescent="0.3">
      <c r="A248" s="53" t="s">
        <v>1065</v>
      </c>
      <c r="B248" s="53" t="s">
        <v>1039</v>
      </c>
      <c r="C248" s="143">
        <v>0</v>
      </c>
      <c r="D248" s="143">
        <v>0</v>
      </c>
      <c r="F248" s="82">
        <f t="shared" si="5"/>
        <v>0</v>
      </c>
      <c r="G248" s="82">
        <f t="shared" si="6"/>
        <v>0</v>
      </c>
    </row>
    <row r="249" spans="1:7" x14ac:dyDescent="0.3">
      <c r="A249" s="53" t="s">
        <v>1066</v>
      </c>
      <c r="B249" s="84" t="s">
        <v>271</v>
      </c>
      <c r="C249" s="108">
        <f>SUM(C241:C248)</f>
        <v>13832.628040349999</v>
      </c>
      <c r="D249" s="164">
        <f>SUM(D241:D248)</f>
        <v>72744</v>
      </c>
      <c r="E249" s="53"/>
      <c r="F249" s="139">
        <f>SUM(F241:F248)</f>
        <v>1.0000000000000002</v>
      </c>
      <c r="G249" s="139">
        <f>SUM(G241:G248)</f>
        <v>1</v>
      </c>
    </row>
    <row r="250" spans="1:7" outlineLevel="1" x14ac:dyDescent="0.3">
      <c r="A250" s="53" t="s">
        <v>1067</v>
      </c>
      <c r="B250" s="140" t="s">
        <v>1042</v>
      </c>
      <c r="C250" s="69"/>
      <c r="D250" s="143"/>
      <c r="F250" s="82">
        <f t="shared" ref="F250:F255" si="7">IF($C$249=0,"",IF(C250="[for completion]","",C250/$C$249))</f>
        <v>0</v>
      </c>
      <c r="G250" s="82">
        <f t="shared" ref="G250:G255" si="8">IF($D$249=0,"",IF(D250="[for completion]","",D250/$D$249))</f>
        <v>0</v>
      </c>
    </row>
    <row r="251" spans="1:7" outlineLevel="1" x14ac:dyDescent="0.3">
      <c r="A251" s="53" t="s">
        <v>1068</v>
      </c>
      <c r="B251" s="140" t="s">
        <v>1044</v>
      </c>
      <c r="C251" s="69"/>
      <c r="D251" s="143"/>
      <c r="F251" s="82">
        <f t="shared" si="7"/>
        <v>0</v>
      </c>
      <c r="G251" s="82">
        <f t="shared" si="8"/>
        <v>0</v>
      </c>
    </row>
    <row r="252" spans="1:7" outlineLevel="1" x14ac:dyDescent="0.3">
      <c r="A252" s="53" t="s">
        <v>1069</v>
      </c>
      <c r="B252" s="140" t="s">
        <v>1046</v>
      </c>
      <c r="C252" s="69"/>
      <c r="D252" s="143"/>
      <c r="F252" s="82">
        <f t="shared" si="7"/>
        <v>0</v>
      </c>
      <c r="G252" s="82">
        <f t="shared" si="8"/>
        <v>0</v>
      </c>
    </row>
    <row r="253" spans="1:7" outlineLevel="1" x14ac:dyDescent="0.3">
      <c r="A253" s="53" t="s">
        <v>1070</v>
      </c>
      <c r="B253" s="140" t="s">
        <v>1048</v>
      </c>
      <c r="C253" s="69"/>
      <c r="D253" s="143"/>
      <c r="F253" s="82">
        <f t="shared" si="7"/>
        <v>0</v>
      </c>
      <c r="G253" s="82">
        <f t="shared" si="8"/>
        <v>0</v>
      </c>
    </row>
    <row r="254" spans="1:7" outlineLevel="1" x14ac:dyDescent="0.3">
      <c r="A254" s="53" t="s">
        <v>1071</v>
      </c>
      <c r="B254" s="140" t="s">
        <v>1050</v>
      </c>
      <c r="C254" s="69"/>
      <c r="D254" s="143"/>
      <c r="F254" s="82">
        <f t="shared" si="7"/>
        <v>0</v>
      </c>
      <c r="G254" s="82">
        <f t="shared" si="8"/>
        <v>0</v>
      </c>
    </row>
    <row r="255" spans="1:7" outlineLevel="1" x14ac:dyDescent="0.3">
      <c r="A255" s="53" t="s">
        <v>1072</v>
      </c>
      <c r="B255" s="140" t="s">
        <v>1052</v>
      </c>
      <c r="C255" s="69"/>
      <c r="D255" s="143"/>
      <c r="F255" s="82">
        <f t="shared" si="7"/>
        <v>0</v>
      </c>
      <c r="G255" s="82">
        <f t="shared" si="8"/>
        <v>0</v>
      </c>
    </row>
    <row r="256" spans="1:7" outlineLevel="1" x14ac:dyDescent="0.3">
      <c r="A256" s="53" t="s">
        <v>1073</v>
      </c>
      <c r="B256" s="87"/>
      <c r="F256" s="101"/>
      <c r="G256" s="101"/>
    </row>
    <row r="257" spans="1:14" outlineLevel="1" x14ac:dyDescent="0.3">
      <c r="A257" s="53" t="s">
        <v>1074</v>
      </c>
      <c r="B257" s="87"/>
      <c r="F257" s="101"/>
      <c r="G257" s="101"/>
    </row>
    <row r="258" spans="1:14" outlineLevel="1" x14ac:dyDescent="0.3">
      <c r="A258" s="53" t="s">
        <v>1075</v>
      </c>
      <c r="B258" s="87"/>
      <c r="F258" s="101"/>
      <c r="G258" s="101"/>
    </row>
    <row r="259" spans="1:14" ht="15" customHeight="1" x14ac:dyDescent="0.3">
      <c r="A259" s="64"/>
      <c r="B259" s="90" t="s">
        <v>1076</v>
      </c>
      <c r="C259" s="64" t="s">
        <v>761</v>
      </c>
      <c r="D259" s="64"/>
      <c r="E259" s="66"/>
      <c r="F259" s="64"/>
      <c r="G259" s="64"/>
    </row>
    <row r="260" spans="1:14" x14ac:dyDescent="0.3">
      <c r="A260" s="53" t="s">
        <v>1077</v>
      </c>
      <c r="B260" s="53" t="s">
        <v>1078</v>
      </c>
      <c r="C260" s="74">
        <v>0.94272702984284495</v>
      </c>
      <c r="E260" s="161"/>
      <c r="F260" s="161"/>
      <c r="G260" s="161"/>
    </row>
    <row r="261" spans="1:14" x14ac:dyDescent="0.3">
      <c r="A261" s="53" t="s">
        <v>1079</v>
      </c>
      <c r="B261" s="53" t="s">
        <v>1080</v>
      </c>
      <c r="C261" s="74">
        <v>0</v>
      </c>
      <c r="E261" s="161"/>
      <c r="F261" s="161"/>
    </row>
    <row r="262" spans="1:14" x14ac:dyDescent="0.3">
      <c r="A262" s="53" t="s">
        <v>1081</v>
      </c>
      <c r="B262" s="53" t="s">
        <v>1082</v>
      </c>
      <c r="C262" s="74">
        <v>5.7272970157155503E-2</v>
      </c>
      <c r="E262" s="161"/>
      <c r="F262" s="161"/>
    </row>
    <row r="263" spans="1:14" x14ac:dyDescent="0.3">
      <c r="A263" s="53" t="s">
        <v>1083</v>
      </c>
      <c r="B263" s="53" t="s">
        <v>1084</v>
      </c>
      <c r="C263" s="74">
        <v>0</v>
      </c>
      <c r="E263" s="161"/>
      <c r="F263" s="161"/>
    </row>
    <row r="264" spans="1:14" x14ac:dyDescent="0.3">
      <c r="A264" s="53" t="s">
        <v>1085</v>
      </c>
      <c r="B264" s="68" t="s">
        <v>1086</v>
      </c>
      <c r="C264" s="74">
        <v>0</v>
      </c>
      <c r="D264" s="91"/>
      <c r="E264" s="91"/>
      <c r="F264" s="160"/>
      <c r="G264" s="160"/>
      <c r="H264" s="37"/>
      <c r="I264" s="39"/>
      <c r="J264" s="39"/>
      <c r="K264" s="39"/>
      <c r="L264" s="37"/>
      <c r="M264" s="37"/>
      <c r="N264" s="37"/>
    </row>
    <row r="265" spans="1:14" x14ac:dyDescent="0.3">
      <c r="A265" s="53" t="s">
        <v>1087</v>
      </c>
      <c r="B265" s="53" t="s">
        <v>269</v>
      </c>
      <c r="C265" s="74">
        <v>0</v>
      </c>
      <c r="E265" s="161"/>
      <c r="F265" s="161"/>
    </row>
    <row r="266" spans="1:14" outlineLevel="1" x14ac:dyDescent="0.3">
      <c r="A266" s="53" t="s">
        <v>1088</v>
      </c>
      <c r="B266" s="140" t="s">
        <v>1089</v>
      </c>
      <c r="C266" s="166"/>
      <c r="E266" s="161"/>
      <c r="F266" s="161"/>
    </row>
    <row r="267" spans="1:14" outlineLevel="1" x14ac:dyDescent="0.3">
      <c r="A267" s="53" t="s">
        <v>1090</v>
      </c>
      <c r="B267" s="140" t="s">
        <v>1091</v>
      </c>
      <c r="C267" s="74"/>
      <c r="E267" s="161"/>
      <c r="F267" s="161"/>
    </row>
    <row r="268" spans="1:14" outlineLevel="1" x14ac:dyDescent="0.3">
      <c r="A268" s="53" t="s">
        <v>1092</v>
      </c>
      <c r="B268" s="140" t="s">
        <v>1093</v>
      </c>
      <c r="C268" s="74"/>
      <c r="E268" s="161"/>
      <c r="F268" s="161"/>
    </row>
    <row r="269" spans="1:14" outlineLevel="1" x14ac:dyDescent="0.3">
      <c r="A269" s="53" t="s">
        <v>1094</v>
      </c>
      <c r="B269" s="140" t="s">
        <v>1095</v>
      </c>
      <c r="C269" s="74"/>
      <c r="E269" s="161"/>
      <c r="F269" s="161"/>
    </row>
    <row r="270" spans="1:14" outlineLevel="1" x14ac:dyDescent="0.3">
      <c r="A270" s="53" t="s">
        <v>1096</v>
      </c>
      <c r="B270" s="149" t="s">
        <v>273</v>
      </c>
      <c r="C270" s="74"/>
      <c r="E270" s="161"/>
      <c r="F270" s="161"/>
    </row>
    <row r="271" spans="1:14" outlineLevel="1" x14ac:dyDescent="0.3">
      <c r="A271" s="53" t="s">
        <v>1097</v>
      </c>
      <c r="B271" s="149" t="s">
        <v>273</v>
      </c>
      <c r="C271" s="74"/>
      <c r="E271" s="161"/>
      <c r="F271" s="161"/>
    </row>
    <row r="272" spans="1:14" outlineLevel="1" x14ac:dyDescent="0.3">
      <c r="A272" s="53" t="s">
        <v>1098</v>
      </c>
      <c r="B272" s="149" t="s">
        <v>273</v>
      </c>
      <c r="C272" s="74"/>
      <c r="E272" s="161"/>
      <c r="F272" s="161"/>
    </row>
    <row r="273" spans="1:7" outlineLevel="1" x14ac:dyDescent="0.3">
      <c r="A273" s="53" t="s">
        <v>1099</v>
      </c>
      <c r="B273" s="149" t="s">
        <v>273</v>
      </c>
      <c r="C273" s="74"/>
      <c r="E273" s="161"/>
      <c r="F273" s="161"/>
    </row>
    <row r="274" spans="1:7" outlineLevel="1" x14ac:dyDescent="0.3">
      <c r="A274" s="53" t="s">
        <v>1100</v>
      </c>
      <c r="B274" s="149" t="s">
        <v>273</v>
      </c>
      <c r="C274" s="74"/>
      <c r="E274" s="161"/>
      <c r="F274" s="161"/>
    </row>
    <row r="275" spans="1:7" outlineLevel="1" x14ac:dyDescent="0.3">
      <c r="A275" s="53" t="s">
        <v>1101</v>
      </c>
      <c r="B275" s="149" t="s">
        <v>273</v>
      </c>
      <c r="C275" s="74"/>
      <c r="E275" s="161"/>
      <c r="F275" s="161"/>
    </row>
    <row r="276" spans="1:7" ht="15" customHeight="1" x14ac:dyDescent="0.3">
      <c r="A276" s="64"/>
      <c r="B276" s="90" t="s">
        <v>1102</v>
      </c>
      <c r="C276" s="64" t="s">
        <v>761</v>
      </c>
      <c r="D276" s="64"/>
      <c r="E276" s="66"/>
      <c r="F276" s="64"/>
      <c r="G276" s="67"/>
    </row>
    <row r="277" spans="1:7" x14ac:dyDescent="0.3">
      <c r="A277" s="53" t="s">
        <v>1103</v>
      </c>
      <c r="B277" s="53" t="s">
        <v>1104</v>
      </c>
      <c r="C277" s="74">
        <v>1</v>
      </c>
      <c r="E277" s="37"/>
      <c r="F277" s="37"/>
    </row>
    <row r="278" spans="1:7" x14ac:dyDescent="0.3">
      <c r="A278" s="53" t="s">
        <v>1105</v>
      </c>
      <c r="B278" s="53" t="s">
        <v>1106</v>
      </c>
      <c r="C278" s="74">
        <v>0</v>
      </c>
      <c r="E278" s="37"/>
      <c r="F278" s="37"/>
    </row>
    <row r="279" spans="1:7" x14ac:dyDescent="0.3">
      <c r="A279" s="53" t="s">
        <v>1107</v>
      </c>
      <c r="B279" s="53" t="s">
        <v>269</v>
      </c>
      <c r="C279" s="74">
        <v>0</v>
      </c>
      <c r="E279" s="37"/>
      <c r="F279" s="37"/>
    </row>
    <row r="280" spans="1:7" outlineLevel="1" x14ac:dyDescent="0.3">
      <c r="A280" s="53" t="s">
        <v>1108</v>
      </c>
      <c r="B280" s="55"/>
      <c r="C280" s="74"/>
      <c r="E280" s="37"/>
      <c r="F280" s="37"/>
    </row>
    <row r="281" spans="1:7" outlineLevel="1" x14ac:dyDescent="0.3">
      <c r="A281" s="53" t="s">
        <v>1109</v>
      </c>
      <c r="B281" s="55"/>
      <c r="C281" s="74"/>
      <c r="E281" s="37"/>
      <c r="F281" s="37"/>
    </row>
    <row r="282" spans="1:7" outlineLevel="1" x14ac:dyDescent="0.3">
      <c r="A282" s="53" t="s">
        <v>1110</v>
      </c>
      <c r="B282" s="55"/>
      <c r="C282" s="74"/>
      <c r="E282" s="37"/>
      <c r="F282" s="37"/>
    </row>
    <row r="283" spans="1:7" outlineLevel="1" x14ac:dyDescent="0.3">
      <c r="A283" s="53" t="s">
        <v>1111</v>
      </c>
      <c r="B283" s="55"/>
      <c r="C283" s="74"/>
      <c r="E283" s="37"/>
      <c r="F283" s="37"/>
    </row>
    <row r="284" spans="1:7" outlineLevel="1" x14ac:dyDescent="0.3">
      <c r="A284" s="53" t="s">
        <v>1112</v>
      </c>
      <c r="B284" s="55"/>
      <c r="C284" s="74"/>
      <c r="E284" s="37"/>
      <c r="F284" s="37"/>
    </row>
    <row r="285" spans="1:7" outlineLevel="1" x14ac:dyDescent="0.3">
      <c r="A285" s="53" t="s">
        <v>1113</v>
      </c>
      <c r="B285" s="55"/>
      <c r="C285" s="74"/>
      <c r="E285" s="37"/>
      <c r="F285" s="37"/>
    </row>
    <row r="286" spans="1:7" s="2" customFormat="1" x14ac:dyDescent="0.3">
      <c r="A286" s="65"/>
      <c r="B286" s="65" t="s">
        <v>1114</v>
      </c>
      <c r="C286" s="65" t="s">
        <v>229</v>
      </c>
      <c r="D286" s="65" t="s">
        <v>1115</v>
      </c>
      <c r="E286" s="65"/>
      <c r="F286" s="65" t="s">
        <v>761</v>
      </c>
      <c r="G286" s="65" t="s">
        <v>1116</v>
      </c>
    </row>
    <row r="287" spans="1:7" s="2" customFormat="1" x14ac:dyDescent="0.3">
      <c r="A287" s="53" t="s">
        <v>1117</v>
      </c>
      <c r="B287" s="122" t="s">
        <v>1118</v>
      </c>
      <c r="C287" s="69">
        <v>52.830369519999991</v>
      </c>
      <c r="D287" s="69">
        <v>195</v>
      </c>
      <c r="E287" s="45"/>
      <c r="F287" s="82">
        <f>IF($C$305=0,"",IF(C287="[For completion]","",C287/$C$305))</f>
        <v>3.8192575818487189E-3</v>
      </c>
      <c r="G287" s="82">
        <f>IF($D$305=0,"",IF(D287="[For completion]","",D287/$D$305))</f>
        <v>2.6806334543055099E-3</v>
      </c>
    </row>
    <row r="288" spans="1:7" s="2" customFormat="1" x14ac:dyDescent="0.3">
      <c r="A288" s="53" t="s">
        <v>1119</v>
      </c>
      <c r="B288" s="122" t="s">
        <v>1120</v>
      </c>
      <c r="C288" s="69">
        <v>1453.9483541799984</v>
      </c>
      <c r="D288" s="69">
        <v>6723</v>
      </c>
      <c r="E288" s="45"/>
      <c r="F288" s="82">
        <f t="shared" ref="F288:F304" si="9">IF($C$305=0,"",IF(C288="[For completion]","",C288/$C$305))</f>
        <v>0.10511005934221651</v>
      </c>
      <c r="G288" s="82">
        <f t="shared" ref="G288:G304" si="10">IF($D$305=0,"",IF(D288="[For completion]","",D288/$D$305))</f>
        <v>9.2419993401517644E-2</v>
      </c>
    </row>
    <row r="289" spans="1:7" s="2" customFormat="1" x14ac:dyDescent="0.3">
      <c r="A289" s="53" t="s">
        <v>1121</v>
      </c>
      <c r="B289" s="122" t="s">
        <v>1122</v>
      </c>
      <c r="C289" s="69">
        <v>2896.9841765000101</v>
      </c>
      <c r="D289" s="69">
        <v>15551</v>
      </c>
      <c r="E289" s="45"/>
      <c r="F289" s="82">
        <f t="shared" si="9"/>
        <v>0.20943122073762532</v>
      </c>
      <c r="G289" s="82">
        <f t="shared" si="10"/>
        <v>0.2137770812713076</v>
      </c>
    </row>
    <row r="290" spans="1:7" s="2" customFormat="1" x14ac:dyDescent="0.3">
      <c r="A290" s="53" t="s">
        <v>1123</v>
      </c>
      <c r="B290" s="122" t="s">
        <v>1124</v>
      </c>
      <c r="C290" s="69">
        <v>4551.6880560500003</v>
      </c>
      <c r="D290" s="69">
        <v>24023</v>
      </c>
      <c r="E290" s="45"/>
      <c r="F290" s="82">
        <f t="shared" si="9"/>
        <v>0.32905446765232516</v>
      </c>
      <c r="G290" s="82">
        <f t="shared" si="10"/>
        <v>0.33024029473221161</v>
      </c>
    </row>
    <row r="291" spans="1:7" s="2" customFormat="1" x14ac:dyDescent="0.3">
      <c r="A291" s="53" t="s">
        <v>1125</v>
      </c>
      <c r="B291" s="122" t="s">
        <v>1126</v>
      </c>
      <c r="C291" s="69">
        <v>1668.9175745799989</v>
      </c>
      <c r="D291" s="69">
        <v>8189</v>
      </c>
      <c r="E291" s="45"/>
      <c r="F291" s="82">
        <f t="shared" si="9"/>
        <v>0.12065079533055738</v>
      </c>
      <c r="G291" s="82">
        <f t="shared" si="10"/>
        <v>0.1125728582426042</v>
      </c>
    </row>
    <row r="292" spans="1:7" s="2" customFormat="1" x14ac:dyDescent="0.3">
      <c r="A292" s="53" t="s">
        <v>1127</v>
      </c>
      <c r="B292" s="122" t="s">
        <v>1128</v>
      </c>
      <c r="C292" s="69">
        <v>350.06927093000058</v>
      </c>
      <c r="D292" s="69">
        <v>1568</v>
      </c>
      <c r="E292" s="45"/>
      <c r="F292" s="82">
        <f t="shared" si="9"/>
        <v>2.5307502660292927E-2</v>
      </c>
      <c r="G292" s="82">
        <f t="shared" si="10"/>
        <v>2.1555042340261739E-2</v>
      </c>
    </row>
    <row r="293" spans="1:7" s="2" customFormat="1" x14ac:dyDescent="0.3">
      <c r="A293" s="53" t="s">
        <v>1129</v>
      </c>
      <c r="B293" s="122" t="s">
        <v>1130</v>
      </c>
      <c r="C293" s="69">
        <v>62.422431100000004</v>
      </c>
      <c r="D293" s="69">
        <v>323</v>
      </c>
      <c r="E293" s="45"/>
      <c r="F293" s="82">
        <f t="shared" si="9"/>
        <v>4.5126949787063376E-3</v>
      </c>
      <c r="G293" s="82">
        <f t="shared" si="10"/>
        <v>4.4402287473881011E-3</v>
      </c>
    </row>
    <row r="294" spans="1:7" s="2" customFormat="1" x14ac:dyDescent="0.3">
      <c r="A294" s="53" t="s">
        <v>1131</v>
      </c>
      <c r="B294" s="122"/>
      <c r="C294" s="69"/>
      <c r="D294" s="69"/>
      <c r="E294" s="45"/>
      <c r="F294" s="82">
        <f t="shared" si="9"/>
        <v>0</v>
      </c>
      <c r="G294" s="82">
        <f t="shared" si="10"/>
        <v>0</v>
      </c>
    </row>
    <row r="295" spans="1:7" s="2" customFormat="1" x14ac:dyDescent="0.3">
      <c r="A295" s="53" t="s">
        <v>1132</v>
      </c>
      <c r="B295" s="122"/>
      <c r="C295" s="69"/>
      <c r="D295" s="69"/>
      <c r="E295" s="45"/>
      <c r="F295" s="82">
        <f t="shared" si="9"/>
        <v>0</v>
      </c>
      <c r="G295" s="82">
        <f t="shared" si="10"/>
        <v>0</v>
      </c>
    </row>
    <row r="296" spans="1:7" s="2" customFormat="1" x14ac:dyDescent="0.3">
      <c r="A296" s="53" t="s">
        <v>1133</v>
      </c>
      <c r="B296" s="122"/>
      <c r="C296" s="69"/>
      <c r="D296" s="69"/>
      <c r="E296" s="45"/>
      <c r="F296" s="82">
        <f t="shared" si="9"/>
        <v>0</v>
      </c>
      <c r="G296" s="82">
        <f t="shared" si="10"/>
        <v>0</v>
      </c>
    </row>
    <row r="297" spans="1:7" s="2" customFormat="1" x14ac:dyDescent="0.3">
      <c r="A297" s="53" t="s">
        <v>1134</v>
      </c>
      <c r="B297" s="122"/>
      <c r="C297" s="69"/>
      <c r="D297" s="69"/>
      <c r="E297" s="45"/>
      <c r="F297" s="82">
        <f t="shared" si="9"/>
        <v>0</v>
      </c>
      <c r="G297" s="82">
        <f t="shared" si="10"/>
        <v>0</v>
      </c>
    </row>
    <row r="298" spans="1:7" s="2" customFormat="1" x14ac:dyDescent="0.3">
      <c r="A298" s="53" t="s">
        <v>1135</v>
      </c>
      <c r="B298" s="122"/>
      <c r="C298" s="69"/>
      <c r="D298" s="69"/>
      <c r="E298" s="45"/>
      <c r="F298" s="82">
        <f t="shared" si="9"/>
        <v>0</v>
      </c>
      <c r="G298" s="82">
        <f t="shared" si="10"/>
        <v>0</v>
      </c>
    </row>
    <row r="299" spans="1:7" s="2" customFormat="1" x14ac:dyDescent="0.3">
      <c r="A299" s="53" t="s">
        <v>1136</v>
      </c>
      <c r="B299" s="122"/>
      <c r="C299" s="69"/>
      <c r="D299" s="69"/>
      <c r="E299" s="45"/>
      <c r="F299" s="82">
        <f t="shared" si="9"/>
        <v>0</v>
      </c>
      <c r="G299" s="82">
        <f t="shared" si="10"/>
        <v>0</v>
      </c>
    </row>
    <row r="300" spans="1:7" s="2" customFormat="1" x14ac:dyDescent="0.3">
      <c r="A300" s="53" t="s">
        <v>1137</v>
      </c>
      <c r="B300" s="122"/>
      <c r="C300" s="69"/>
      <c r="D300" s="69"/>
      <c r="E300" s="45"/>
      <c r="F300" s="82">
        <f t="shared" si="9"/>
        <v>0</v>
      </c>
      <c r="G300" s="82">
        <f t="shared" si="10"/>
        <v>0</v>
      </c>
    </row>
    <row r="301" spans="1:7" s="2" customFormat="1" x14ac:dyDescent="0.3">
      <c r="A301" s="53" t="s">
        <v>1138</v>
      </c>
      <c r="B301" s="122"/>
      <c r="C301" s="69"/>
      <c r="D301" s="69"/>
      <c r="E301" s="45"/>
      <c r="F301" s="82">
        <f t="shared" si="9"/>
        <v>0</v>
      </c>
      <c r="G301" s="82">
        <f t="shared" si="10"/>
        <v>0</v>
      </c>
    </row>
    <row r="302" spans="1:7" s="2" customFormat="1" x14ac:dyDescent="0.3">
      <c r="A302" s="53" t="s">
        <v>1139</v>
      </c>
      <c r="B302" s="122"/>
      <c r="C302" s="69"/>
      <c r="D302" s="69"/>
      <c r="E302" s="45"/>
      <c r="F302" s="82">
        <f t="shared" si="9"/>
        <v>0</v>
      </c>
      <c r="G302" s="82">
        <f t="shared" si="10"/>
        <v>0</v>
      </c>
    </row>
    <row r="303" spans="1:7" s="2" customFormat="1" x14ac:dyDescent="0.3">
      <c r="A303" s="53" t="s">
        <v>1140</v>
      </c>
      <c r="B303" s="122"/>
      <c r="C303" s="69"/>
      <c r="D303" s="69"/>
      <c r="E303" s="45"/>
      <c r="F303" s="82">
        <f t="shared" si="9"/>
        <v>0</v>
      </c>
      <c r="G303" s="82">
        <f t="shared" si="10"/>
        <v>0</v>
      </c>
    </row>
    <row r="304" spans="1:7" s="2" customFormat="1" x14ac:dyDescent="0.3">
      <c r="A304" s="53" t="s">
        <v>1141</v>
      </c>
      <c r="B304" s="68" t="s">
        <v>1142</v>
      </c>
      <c r="C304" s="69">
        <v>2795.7678074900091</v>
      </c>
      <c r="D304" s="143">
        <v>16172</v>
      </c>
      <c r="E304" s="45"/>
      <c r="F304" s="82">
        <f t="shared" si="9"/>
        <v>0.20211400171642768</v>
      </c>
      <c r="G304" s="82">
        <f t="shared" si="10"/>
        <v>0.2223138678104036</v>
      </c>
    </row>
    <row r="305" spans="1:7" s="2" customFormat="1" x14ac:dyDescent="0.3">
      <c r="A305" s="53" t="s">
        <v>1143</v>
      </c>
      <c r="B305" s="68" t="s">
        <v>271</v>
      </c>
      <c r="C305" s="108">
        <f>SUM(C287:C304)</f>
        <v>13832.628040350017</v>
      </c>
      <c r="D305" s="53">
        <f>SUM(D287:D304)</f>
        <v>72744</v>
      </c>
      <c r="E305" s="45"/>
      <c r="F305" s="167">
        <f>SUM(F287:F304)</f>
        <v>1</v>
      </c>
      <c r="G305" s="167">
        <f>SUM(G287:G304)</f>
        <v>1</v>
      </c>
    </row>
    <row r="306" spans="1:7" s="2" customFormat="1" x14ac:dyDescent="0.3">
      <c r="A306" s="53" t="s">
        <v>1144</v>
      </c>
      <c r="B306" s="60"/>
      <c r="C306" s="39"/>
      <c r="D306" s="39"/>
      <c r="E306" s="45"/>
      <c r="F306" s="45"/>
      <c r="G306" s="45"/>
    </row>
    <row r="307" spans="1:7" s="2" customFormat="1" x14ac:dyDescent="0.3">
      <c r="A307" s="53" t="s">
        <v>1145</v>
      </c>
      <c r="B307" s="60"/>
      <c r="C307" s="39"/>
      <c r="D307" s="39"/>
      <c r="E307" s="45"/>
      <c r="F307" s="45"/>
      <c r="G307" s="45"/>
    </row>
    <row r="308" spans="1:7" s="2" customFormat="1" x14ac:dyDescent="0.3">
      <c r="A308" s="53" t="s">
        <v>1146</v>
      </c>
      <c r="B308" s="60"/>
      <c r="C308" s="39"/>
      <c r="D308" s="39"/>
      <c r="E308" s="45"/>
      <c r="F308" s="45"/>
      <c r="G308" s="45"/>
    </row>
    <row r="309" spans="1:7" s="2" customFormat="1" x14ac:dyDescent="0.3">
      <c r="A309" s="65"/>
      <c r="B309" s="65" t="s">
        <v>1147</v>
      </c>
      <c r="C309" s="65" t="s">
        <v>229</v>
      </c>
      <c r="D309" s="65" t="s">
        <v>1115</v>
      </c>
      <c r="E309" s="65"/>
      <c r="F309" s="65" t="s">
        <v>761</v>
      </c>
      <c r="G309" s="65" t="s">
        <v>1116</v>
      </c>
    </row>
    <row r="310" spans="1:7" s="2" customFormat="1" x14ac:dyDescent="0.3">
      <c r="A310" s="53" t="s">
        <v>1148</v>
      </c>
      <c r="B310" s="122" t="s">
        <v>1149</v>
      </c>
      <c r="C310" s="69" t="s">
        <v>1150</v>
      </c>
      <c r="D310" s="55" t="s">
        <v>1150</v>
      </c>
      <c r="E310" s="45"/>
      <c r="F310" s="82" t="str">
        <f>IF($C$328=0,"",IF(C310="[For completion]","",C310/$C$328))</f>
        <v/>
      </c>
      <c r="G310" s="82" t="str">
        <f>IF($D$328=0,"",IF(D310="[For completion]","",D310/$D$328))</f>
        <v/>
      </c>
    </row>
    <row r="311" spans="1:7" s="2" customFormat="1" x14ac:dyDescent="0.3">
      <c r="A311" s="53" t="s">
        <v>1151</v>
      </c>
      <c r="B311" s="122" t="s">
        <v>1149</v>
      </c>
      <c r="C311" s="69" t="s">
        <v>1150</v>
      </c>
      <c r="D311" s="55" t="s">
        <v>1150</v>
      </c>
      <c r="E311" s="45"/>
      <c r="F311" s="82" t="str">
        <f t="shared" ref="F311:F327" si="11">IF($C$328=0,"",IF(C311="[For completion]","",C311/$C$328))</f>
        <v/>
      </c>
      <c r="G311" s="82" t="str">
        <f t="shared" ref="G311:G327" si="12">IF($D$328=0,"",IF(D311="[For completion]","",D311/$D$328))</f>
        <v/>
      </c>
    </row>
    <row r="312" spans="1:7" s="2" customFormat="1" x14ac:dyDescent="0.3">
      <c r="A312" s="53" t="s">
        <v>1152</v>
      </c>
      <c r="B312" s="122" t="s">
        <v>1149</v>
      </c>
      <c r="C312" s="69" t="s">
        <v>1150</v>
      </c>
      <c r="D312" s="55" t="s">
        <v>1150</v>
      </c>
      <c r="E312" s="45"/>
      <c r="F312" s="82" t="str">
        <f t="shared" si="11"/>
        <v/>
      </c>
      <c r="G312" s="82" t="str">
        <f t="shared" si="12"/>
        <v/>
      </c>
    </row>
    <row r="313" spans="1:7" s="2" customFormat="1" x14ac:dyDescent="0.3">
      <c r="A313" s="53" t="s">
        <v>1153</v>
      </c>
      <c r="B313" s="122" t="s">
        <v>1149</v>
      </c>
      <c r="C313" s="69" t="s">
        <v>1150</v>
      </c>
      <c r="D313" s="55" t="s">
        <v>1150</v>
      </c>
      <c r="E313" s="45"/>
      <c r="F313" s="82" t="str">
        <f t="shared" si="11"/>
        <v/>
      </c>
      <c r="G313" s="82" t="str">
        <f t="shared" si="12"/>
        <v/>
      </c>
    </row>
    <row r="314" spans="1:7" s="2" customFormat="1" x14ac:dyDescent="0.3">
      <c r="A314" s="53" t="s">
        <v>1154</v>
      </c>
      <c r="B314" s="122" t="s">
        <v>1149</v>
      </c>
      <c r="C314" s="69" t="s">
        <v>1150</v>
      </c>
      <c r="D314" s="55" t="s">
        <v>1150</v>
      </c>
      <c r="E314" s="45"/>
      <c r="F314" s="82" t="str">
        <f t="shared" si="11"/>
        <v/>
      </c>
      <c r="G314" s="82" t="str">
        <f t="shared" si="12"/>
        <v/>
      </c>
    </row>
    <row r="315" spans="1:7" s="2" customFormat="1" x14ac:dyDescent="0.3">
      <c r="A315" s="53" t="s">
        <v>1155</v>
      </c>
      <c r="B315" s="122" t="s">
        <v>1149</v>
      </c>
      <c r="C315" s="69" t="s">
        <v>1150</v>
      </c>
      <c r="D315" s="55" t="s">
        <v>1150</v>
      </c>
      <c r="E315" s="45"/>
      <c r="F315" s="82" t="str">
        <f t="shared" si="11"/>
        <v/>
      </c>
      <c r="G315" s="82" t="str">
        <f t="shared" si="12"/>
        <v/>
      </c>
    </row>
    <row r="316" spans="1:7" s="2" customFormat="1" x14ac:dyDescent="0.3">
      <c r="A316" s="53" t="s">
        <v>1156</v>
      </c>
      <c r="B316" s="122" t="s">
        <v>1149</v>
      </c>
      <c r="C316" s="69" t="s">
        <v>1150</v>
      </c>
      <c r="D316" s="55" t="s">
        <v>1150</v>
      </c>
      <c r="E316" s="45"/>
      <c r="F316" s="82" t="str">
        <f t="shared" si="11"/>
        <v/>
      </c>
      <c r="G316" s="82" t="str">
        <f t="shared" si="12"/>
        <v/>
      </c>
    </row>
    <row r="317" spans="1:7" s="2" customFormat="1" x14ac:dyDescent="0.3">
      <c r="A317" s="53" t="s">
        <v>1157</v>
      </c>
      <c r="B317" s="122" t="s">
        <v>1149</v>
      </c>
      <c r="C317" s="69" t="s">
        <v>1150</v>
      </c>
      <c r="D317" s="55" t="s">
        <v>1150</v>
      </c>
      <c r="E317" s="45"/>
      <c r="F317" s="82" t="str">
        <f t="shared" si="11"/>
        <v/>
      </c>
      <c r="G317" s="82" t="str">
        <f t="shared" si="12"/>
        <v/>
      </c>
    </row>
    <row r="318" spans="1:7" s="2" customFormat="1" x14ac:dyDescent="0.3">
      <c r="A318" s="53" t="s">
        <v>1158</v>
      </c>
      <c r="B318" s="122" t="s">
        <v>1149</v>
      </c>
      <c r="C318" s="69" t="s">
        <v>1150</v>
      </c>
      <c r="D318" s="55" t="s">
        <v>1150</v>
      </c>
      <c r="E318" s="45"/>
      <c r="F318" s="82" t="str">
        <f t="shared" si="11"/>
        <v/>
      </c>
      <c r="G318" s="82" t="str">
        <f t="shared" si="12"/>
        <v/>
      </c>
    </row>
    <row r="319" spans="1:7" s="2" customFormat="1" x14ac:dyDescent="0.3">
      <c r="A319" s="53" t="s">
        <v>1159</v>
      </c>
      <c r="B319" s="122" t="s">
        <v>1149</v>
      </c>
      <c r="C319" s="69" t="s">
        <v>1150</v>
      </c>
      <c r="D319" s="55" t="s">
        <v>1150</v>
      </c>
      <c r="E319" s="45"/>
      <c r="F319" s="82" t="str">
        <f t="shared" si="11"/>
        <v/>
      </c>
      <c r="G319" s="82" t="str">
        <f t="shared" si="12"/>
        <v/>
      </c>
    </row>
    <row r="320" spans="1:7" s="2" customFormat="1" x14ac:dyDescent="0.3">
      <c r="A320" s="53" t="s">
        <v>1160</v>
      </c>
      <c r="B320" s="122" t="s">
        <v>1149</v>
      </c>
      <c r="C320" s="69" t="s">
        <v>1150</v>
      </c>
      <c r="D320" s="55" t="s">
        <v>1150</v>
      </c>
      <c r="E320" s="45"/>
      <c r="F320" s="82" t="str">
        <f t="shared" si="11"/>
        <v/>
      </c>
      <c r="G320" s="82" t="str">
        <f t="shared" si="12"/>
        <v/>
      </c>
    </row>
    <row r="321" spans="1:7" s="2" customFormat="1" x14ac:dyDescent="0.3">
      <c r="A321" s="53" t="s">
        <v>1161</v>
      </c>
      <c r="B321" s="122" t="s">
        <v>1149</v>
      </c>
      <c r="C321" s="69" t="s">
        <v>1150</v>
      </c>
      <c r="D321" s="55" t="s">
        <v>1150</v>
      </c>
      <c r="E321" s="45"/>
      <c r="F321" s="82" t="str">
        <f>IF($C$328=0,"",IF(C321="[For completion]","",C321/$C$328))</f>
        <v/>
      </c>
      <c r="G321" s="82" t="str">
        <f t="shared" si="12"/>
        <v/>
      </c>
    </row>
    <row r="322" spans="1:7" s="2" customFormat="1" x14ac:dyDescent="0.3">
      <c r="A322" s="53" t="s">
        <v>1162</v>
      </c>
      <c r="B322" s="122" t="s">
        <v>1149</v>
      </c>
      <c r="C322" s="69" t="s">
        <v>1150</v>
      </c>
      <c r="D322" s="55" t="s">
        <v>1150</v>
      </c>
      <c r="E322" s="45"/>
      <c r="F322" s="82" t="str">
        <f t="shared" si="11"/>
        <v/>
      </c>
      <c r="G322" s="82" t="str">
        <f t="shared" si="12"/>
        <v/>
      </c>
    </row>
    <row r="323" spans="1:7" s="2" customFormat="1" x14ac:dyDescent="0.3">
      <c r="A323" s="53" t="s">
        <v>1163</v>
      </c>
      <c r="B323" s="122" t="s">
        <v>1149</v>
      </c>
      <c r="C323" s="69" t="s">
        <v>1150</v>
      </c>
      <c r="D323" s="55" t="s">
        <v>1150</v>
      </c>
      <c r="E323" s="45"/>
      <c r="F323" s="82" t="str">
        <f t="shared" si="11"/>
        <v/>
      </c>
      <c r="G323" s="82" t="str">
        <f t="shared" si="12"/>
        <v/>
      </c>
    </row>
    <row r="324" spans="1:7" s="2" customFormat="1" x14ac:dyDescent="0.3">
      <c r="A324" s="53" t="s">
        <v>1164</v>
      </c>
      <c r="B324" s="122" t="s">
        <v>1149</v>
      </c>
      <c r="C324" s="69" t="s">
        <v>1150</v>
      </c>
      <c r="D324" s="55" t="s">
        <v>1150</v>
      </c>
      <c r="E324" s="45"/>
      <c r="F324" s="82" t="str">
        <f t="shared" si="11"/>
        <v/>
      </c>
      <c r="G324" s="82" t="str">
        <f t="shared" si="12"/>
        <v/>
      </c>
    </row>
    <row r="325" spans="1:7" s="2" customFormat="1" x14ac:dyDescent="0.3">
      <c r="A325" s="53" t="s">
        <v>1165</v>
      </c>
      <c r="B325" s="122" t="s">
        <v>1149</v>
      </c>
      <c r="C325" s="69" t="s">
        <v>1150</v>
      </c>
      <c r="D325" s="55" t="s">
        <v>1150</v>
      </c>
      <c r="E325" s="45"/>
      <c r="F325" s="82" t="str">
        <f t="shared" si="11"/>
        <v/>
      </c>
      <c r="G325" s="82" t="str">
        <f t="shared" si="12"/>
        <v/>
      </c>
    </row>
    <row r="326" spans="1:7" s="2" customFormat="1" x14ac:dyDescent="0.3">
      <c r="A326" s="53" t="s">
        <v>1166</v>
      </c>
      <c r="B326" s="122" t="s">
        <v>1149</v>
      </c>
      <c r="C326" s="69" t="s">
        <v>1150</v>
      </c>
      <c r="D326" s="55" t="s">
        <v>1150</v>
      </c>
      <c r="E326" s="45"/>
      <c r="F326" s="82" t="str">
        <f t="shared" si="11"/>
        <v/>
      </c>
      <c r="G326" s="82" t="str">
        <f t="shared" si="12"/>
        <v/>
      </c>
    </row>
    <row r="327" spans="1:7" s="2" customFormat="1" x14ac:dyDescent="0.3">
      <c r="A327" s="53" t="s">
        <v>1167</v>
      </c>
      <c r="B327" s="68" t="s">
        <v>1142</v>
      </c>
      <c r="C327" s="69" t="s">
        <v>1150</v>
      </c>
      <c r="D327" s="55" t="s">
        <v>1150</v>
      </c>
      <c r="E327" s="45"/>
      <c r="F327" s="82" t="str">
        <f t="shared" si="11"/>
        <v/>
      </c>
      <c r="G327" s="82" t="str">
        <f t="shared" si="12"/>
        <v/>
      </c>
    </row>
    <row r="328" spans="1:7" s="2" customFormat="1" x14ac:dyDescent="0.3">
      <c r="A328" s="53" t="s">
        <v>1168</v>
      </c>
      <c r="B328" s="68" t="s">
        <v>271</v>
      </c>
      <c r="C328" s="108">
        <f>SUM(C310:C327)</f>
        <v>0</v>
      </c>
      <c r="D328" s="53">
        <f>SUM(D310:D327)</f>
        <v>0</v>
      </c>
      <c r="E328" s="45"/>
      <c r="F328" s="167">
        <f>SUM(F310:F327)</f>
        <v>0</v>
      </c>
      <c r="G328" s="167">
        <f>SUM(G310:G327)</f>
        <v>0</v>
      </c>
    </row>
    <row r="329" spans="1:7" s="2" customFormat="1" x14ac:dyDescent="0.3">
      <c r="A329" s="53" t="s">
        <v>1169</v>
      </c>
      <c r="B329" s="60"/>
      <c r="C329" s="39"/>
      <c r="D329" s="39"/>
      <c r="E329" s="45"/>
      <c r="F329" s="45"/>
      <c r="G329" s="45"/>
    </row>
    <row r="330" spans="1:7" s="2" customFormat="1" x14ac:dyDescent="0.3">
      <c r="A330" s="53" t="s">
        <v>1170</v>
      </c>
      <c r="B330" s="60"/>
      <c r="C330" s="39"/>
      <c r="D330" s="39"/>
      <c r="E330" s="45"/>
      <c r="F330" s="45"/>
      <c r="G330" s="45"/>
    </row>
    <row r="331" spans="1:7" s="2" customFormat="1" x14ac:dyDescent="0.3">
      <c r="A331" s="53" t="s">
        <v>1171</v>
      </c>
      <c r="B331" s="60"/>
      <c r="C331" s="39"/>
      <c r="D331" s="39"/>
      <c r="E331" s="45"/>
      <c r="F331" s="45"/>
      <c r="G331" s="45"/>
    </row>
    <row r="332" spans="1:7" s="2" customFormat="1" x14ac:dyDescent="0.3">
      <c r="A332" s="65"/>
      <c r="B332" s="65" t="s">
        <v>1172</v>
      </c>
      <c r="C332" s="65" t="s">
        <v>229</v>
      </c>
      <c r="D332" s="65" t="s">
        <v>1115</v>
      </c>
      <c r="E332" s="65"/>
      <c r="F332" s="65" t="s">
        <v>761</v>
      </c>
      <c r="G332" s="65" t="s">
        <v>1116</v>
      </c>
    </row>
    <row r="333" spans="1:7" s="2" customFormat="1" x14ac:dyDescent="0.3">
      <c r="A333" s="53" t="s">
        <v>1173</v>
      </c>
      <c r="B333" s="68" t="s">
        <v>1174</v>
      </c>
      <c r="C333" s="69">
        <v>2742.6510889799938</v>
      </c>
      <c r="D333" s="143">
        <v>13023</v>
      </c>
      <c r="E333" s="45"/>
      <c r="F333" s="82">
        <f>IF($C$346=0,"",IF(C333="[For completion]","",C333/$C$346))</f>
        <v>0.19827404315214986</v>
      </c>
      <c r="G333" s="82">
        <f>IF($D$346=0,"",IF(D333="[For completion]","",D333/$D$346))</f>
        <v>0.17902507423292643</v>
      </c>
    </row>
    <row r="334" spans="1:7" s="2" customFormat="1" x14ac:dyDescent="0.3">
      <c r="A334" s="53" t="s">
        <v>1175</v>
      </c>
      <c r="B334" s="68" t="s">
        <v>1176</v>
      </c>
      <c r="C334" s="69">
        <v>2449.7168483699998</v>
      </c>
      <c r="D334" s="55">
        <v>11862</v>
      </c>
      <c r="E334" s="45"/>
      <c r="F334" s="82">
        <f t="shared" ref="F334:F345" si="13">IF($C$346=0,"",IF(C334="[For completion]","",C334/$C$346))</f>
        <v>0.17709699423884864</v>
      </c>
      <c r="G334" s="82">
        <f t="shared" ref="G334:G345" si="14">IF($D$346=0,"",IF(D334="[For completion]","",D334/$D$346))</f>
        <v>0.16306499505113825</v>
      </c>
    </row>
    <row r="335" spans="1:7" s="2" customFormat="1" x14ac:dyDescent="0.3">
      <c r="A335" s="53" t="s">
        <v>1177</v>
      </c>
      <c r="B335" s="68" t="s">
        <v>1178</v>
      </c>
      <c r="C335" s="69">
        <v>1715.5736786599982</v>
      </c>
      <c r="D335" s="55">
        <v>10052</v>
      </c>
      <c r="E335" s="45"/>
      <c r="F335" s="82">
        <f t="shared" si="13"/>
        <v>0.12402369771352502</v>
      </c>
      <c r="G335" s="82">
        <f t="shared" si="14"/>
        <v>0.13818321785989224</v>
      </c>
    </row>
    <row r="336" spans="1:7" s="2" customFormat="1" x14ac:dyDescent="0.3">
      <c r="A336" s="53" t="s">
        <v>1179</v>
      </c>
      <c r="B336" s="68" t="s">
        <v>1180</v>
      </c>
      <c r="C336" s="69">
        <v>1355.6685915700052</v>
      </c>
      <c r="D336" s="55">
        <v>7770</v>
      </c>
      <c r="E336" s="45"/>
      <c r="F336" s="82">
        <f t="shared" si="13"/>
        <v>9.8005135944919372E-2</v>
      </c>
      <c r="G336" s="82">
        <f t="shared" si="14"/>
        <v>0.10681293302540416</v>
      </c>
    </row>
    <row r="337" spans="1:7" s="2" customFormat="1" x14ac:dyDescent="0.3">
      <c r="A337" s="53" t="s">
        <v>1181</v>
      </c>
      <c r="B337" s="68" t="s">
        <v>1182</v>
      </c>
      <c r="C337" s="69">
        <v>972.06368307999969</v>
      </c>
      <c r="D337" s="55">
        <v>5517</v>
      </c>
      <c r="E337" s="45"/>
      <c r="F337" s="82">
        <f t="shared" si="13"/>
        <v>7.0273246721047816E-2</v>
      </c>
      <c r="G337" s="82">
        <f t="shared" si="14"/>
        <v>7.5841306499505115E-2</v>
      </c>
    </row>
    <row r="338" spans="1:7" s="2" customFormat="1" x14ac:dyDescent="0.3">
      <c r="A338" s="53" t="s">
        <v>1183</v>
      </c>
      <c r="B338" s="68" t="s">
        <v>1184</v>
      </c>
      <c r="C338" s="69">
        <v>795.35292200999913</v>
      </c>
      <c r="D338" s="55">
        <v>4544</v>
      </c>
      <c r="E338" s="45"/>
      <c r="F338" s="82">
        <f t="shared" si="13"/>
        <v>5.7498323506563025E-2</v>
      </c>
      <c r="G338" s="82">
        <f t="shared" si="14"/>
        <v>6.2465632904431981E-2</v>
      </c>
    </row>
    <row r="339" spans="1:7" s="2" customFormat="1" x14ac:dyDescent="0.3">
      <c r="A339" s="53" t="s">
        <v>1185</v>
      </c>
      <c r="B339" s="68" t="s">
        <v>1186</v>
      </c>
      <c r="C339" s="69">
        <v>818.09246474000054</v>
      </c>
      <c r="D339" s="55">
        <v>4654</v>
      </c>
      <c r="E339" s="45"/>
      <c r="F339" s="82">
        <f t="shared" si="13"/>
        <v>5.914222968720128E-2</v>
      </c>
      <c r="G339" s="82">
        <f t="shared" si="14"/>
        <v>6.3977785109424826E-2</v>
      </c>
    </row>
    <row r="340" spans="1:7" s="2" customFormat="1" x14ac:dyDescent="0.3">
      <c r="A340" s="53" t="s">
        <v>1187</v>
      </c>
      <c r="B340" s="68" t="s">
        <v>1188</v>
      </c>
      <c r="C340" s="69">
        <v>464.85887263999933</v>
      </c>
      <c r="D340" s="55">
        <v>2772</v>
      </c>
      <c r="E340" s="45"/>
      <c r="F340" s="82">
        <f t="shared" si="13"/>
        <v>3.3605969255010582E-2</v>
      </c>
      <c r="G340" s="82">
        <f t="shared" si="14"/>
        <v>3.8106235565819858E-2</v>
      </c>
    </row>
    <row r="341" spans="1:7" s="2" customFormat="1" x14ac:dyDescent="0.3">
      <c r="A341" s="53" t="s">
        <v>1189</v>
      </c>
      <c r="B341" s="68" t="s">
        <v>1190</v>
      </c>
      <c r="C341" s="69">
        <v>434.89086176999956</v>
      </c>
      <c r="D341" s="55">
        <v>2602</v>
      </c>
      <c r="E341" s="45"/>
      <c r="F341" s="82">
        <f t="shared" si="13"/>
        <v>3.1439496565758576E-2</v>
      </c>
      <c r="G341" s="82">
        <f t="shared" si="14"/>
        <v>3.5769273067194546E-2</v>
      </c>
    </row>
    <row r="342" spans="1:7" s="2" customFormat="1" x14ac:dyDescent="0.3">
      <c r="A342" s="53" t="s">
        <v>1191</v>
      </c>
      <c r="B342" s="53" t="s">
        <v>1192</v>
      </c>
      <c r="C342" s="69">
        <v>468.90448309000078</v>
      </c>
      <c r="D342" s="55">
        <v>2563</v>
      </c>
      <c r="F342" s="82">
        <f t="shared" si="13"/>
        <v>3.3898437934006383E-2</v>
      </c>
      <c r="G342" s="82">
        <f t="shared" si="14"/>
        <v>3.5233146376333443E-2</v>
      </c>
    </row>
    <row r="343" spans="1:7" s="2" customFormat="1" x14ac:dyDescent="0.3">
      <c r="A343" s="53" t="s">
        <v>1193</v>
      </c>
      <c r="B343" s="53" t="s">
        <v>1194</v>
      </c>
      <c r="C343" s="69">
        <v>805.51523732000089</v>
      </c>
      <c r="D343" s="55">
        <v>3678</v>
      </c>
      <c r="F343" s="82">
        <f t="shared" si="13"/>
        <v>5.8232986166497067E-2</v>
      </c>
      <c r="G343" s="82">
        <f t="shared" si="14"/>
        <v>5.0560870999670077E-2</v>
      </c>
    </row>
    <row r="344" spans="1:7" s="2" customFormat="1" x14ac:dyDescent="0.3">
      <c r="A344" s="53" t="s">
        <v>1195</v>
      </c>
      <c r="B344" s="68" t="s">
        <v>1196</v>
      </c>
      <c r="C344" s="69">
        <v>643.72842931000116</v>
      </c>
      <c r="D344" s="55">
        <v>2408</v>
      </c>
      <c r="E344" s="45"/>
      <c r="F344" s="82">
        <f t="shared" si="13"/>
        <v>4.653695793975194E-2</v>
      </c>
      <c r="G344" s="82">
        <f t="shared" si="14"/>
        <v>3.3102386451116246E-2</v>
      </c>
    </row>
    <row r="345" spans="1:7" s="2" customFormat="1" x14ac:dyDescent="0.3">
      <c r="A345" s="53" t="s">
        <v>1197</v>
      </c>
      <c r="B345" s="53" t="s">
        <v>1142</v>
      </c>
      <c r="C345" s="69">
        <v>165.61087881</v>
      </c>
      <c r="D345" s="55">
        <v>1299</v>
      </c>
      <c r="F345" s="82">
        <f t="shared" si="13"/>
        <v>1.1972481174720408E-2</v>
      </c>
      <c r="G345" s="82">
        <f t="shared" si="14"/>
        <v>1.7857142857142856E-2</v>
      </c>
    </row>
    <row r="346" spans="1:7" s="2" customFormat="1" x14ac:dyDescent="0.3">
      <c r="A346" s="53" t="s">
        <v>1198</v>
      </c>
      <c r="B346" s="68" t="s">
        <v>271</v>
      </c>
      <c r="C346" s="108">
        <f>SUM(C333:C345)</f>
        <v>13832.628040349999</v>
      </c>
      <c r="D346" s="53">
        <f>SUM(D333:D345)</f>
        <v>72744</v>
      </c>
      <c r="E346" s="45"/>
      <c r="F346" s="167">
        <f>SUM(F333:F345)</f>
        <v>1.0000000000000002</v>
      </c>
      <c r="G346" s="167">
        <f>SUM(G333:G345)</f>
        <v>1.0000000000000002</v>
      </c>
    </row>
    <row r="347" spans="1:7" s="2" customFormat="1" x14ac:dyDescent="0.3">
      <c r="A347" s="53" t="s">
        <v>1199</v>
      </c>
      <c r="B347" s="60"/>
      <c r="C347" s="72"/>
      <c r="D347" s="39"/>
      <c r="E347" s="45"/>
      <c r="F347" s="168"/>
      <c r="G347" s="168"/>
    </row>
    <row r="348" spans="1:7" s="2" customFormat="1" x14ac:dyDescent="0.3">
      <c r="A348" s="53" t="s">
        <v>1200</v>
      </c>
      <c r="B348" s="60"/>
      <c r="C348" s="72"/>
      <c r="D348" s="39"/>
      <c r="E348" s="45"/>
      <c r="F348" s="168"/>
      <c r="G348" s="168"/>
    </row>
    <row r="349" spans="1:7" s="2" customFormat="1" x14ac:dyDescent="0.3">
      <c r="A349" s="53" t="s">
        <v>1201</v>
      </c>
    </row>
    <row r="350" spans="1:7" s="2" customFormat="1" x14ac:dyDescent="0.3">
      <c r="A350" s="53" t="s">
        <v>1202</v>
      </c>
    </row>
    <row r="351" spans="1:7" s="2" customFormat="1" x14ac:dyDescent="0.3">
      <c r="A351" s="53" t="s">
        <v>1203</v>
      </c>
      <c r="B351" s="60"/>
      <c r="C351" s="72"/>
      <c r="D351" s="39"/>
      <c r="E351" s="45"/>
      <c r="F351" s="168"/>
      <c r="G351" s="168"/>
    </row>
    <row r="352" spans="1:7" s="2" customFormat="1" x14ac:dyDescent="0.3">
      <c r="A352" s="53" t="s">
        <v>1204</v>
      </c>
      <c r="B352" s="60"/>
      <c r="C352" s="72"/>
      <c r="D352" s="39"/>
      <c r="E352" s="45"/>
      <c r="F352" s="168"/>
      <c r="G352" s="168"/>
    </row>
    <row r="353" spans="1:7" s="2" customFormat="1" x14ac:dyDescent="0.3">
      <c r="A353" s="53" t="s">
        <v>1205</v>
      </c>
      <c r="B353" s="60"/>
      <c r="C353" s="72"/>
      <c r="D353" s="39"/>
      <c r="E353" s="45"/>
      <c r="F353" s="168"/>
      <c r="G353" s="168"/>
    </row>
    <row r="354" spans="1:7" s="2" customFormat="1" x14ac:dyDescent="0.3">
      <c r="A354" s="53" t="s">
        <v>1206</v>
      </c>
      <c r="B354" s="60"/>
      <c r="C354" s="72"/>
      <c r="D354" s="39"/>
      <c r="E354" s="45"/>
      <c r="F354" s="168"/>
      <c r="G354" s="168"/>
    </row>
    <row r="355" spans="1:7" s="2" customFormat="1" x14ac:dyDescent="0.3">
      <c r="A355" s="53" t="s">
        <v>1207</v>
      </c>
      <c r="B355" s="60"/>
      <c r="C355" s="39"/>
      <c r="D355" s="39"/>
      <c r="E355" s="45"/>
      <c r="F355" s="45"/>
      <c r="G355" s="45"/>
    </row>
    <row r="356" spans="1:7" s="2" customFormat="1" x14ac:dyDescent="0.3">
      <c r="A356" s="53" t="s">
        <v>1208</v>
      </c>
      <c r="B356" s="60"/>
      <c r="C356" s="39"/>
      <c r="D356" s="39"/>
      <c r="E356" s="45"/>
      <c r="F356" s="45"/>
      <c r="G356" s="45"/>
    </row>
    <row r="357" spans="1:7" s="2" customFormat="1" x14ac:dyDescent="0.3">
      <c r="A357" s="65"/>
      <c r="B357" s="65" t="s">
        <v>1209</v>
      </c>
      <c r="C357" s="65" t="s">
        <v>229</v>
      </c>
      <c r="D357" s="65" t="s">
        <v>1115</v>
      </c>
      <c r="E357" s="65"/>
      <c r="F357" s="65" t="s">
        <v>761</v>
      </c>
      <c r="G357" s="65" t="s">
        <v>1116</v>
      </c>
    </row>
    <row r="358" spans="1:7" s="2" customFormat="1" x14ac:dyDescent="0.3">
      <c r="A358" s="53" t="s">
        <v>1210</v>
      </c>
      <c r="B358" s="68" t="s">
        <v>1211</v>
      </c>
      <c r="C358" s="69">
        <v>8961.8158638399855</v>
      </c>
      <c r="D358" s="143">
        <v>43363</v>
      </c>
      <c r="E358" s="45"/>
      <c r="F358" s="82">
        <f>IF($C$365=0,"",IF(C358="[For completion]","",C358/$C$365))</f>
        <v>0.64787514257581702</v>
      </c>
      <c r="G358" s="82">
        <f>IF($D$365=0,"",IF(D358="[For completion]","",D358/$D$365))</f>
        <v>0.59610414604640938</v>
      </c>
    </row>
    <row r="359" spans="1:7" s="2" customFormat="1" x14ac:dyDescent="0.3">
      <c r="A359" s="53" t="s">
        <v>1212</v>
      </c>
      <c r="B359" s="169" t="s">
        <v>1213</v>
      </c>
      <c r="C359" s="69">
        <v>1418.5636855199921</v>
      </c>
      <c r="D359" s="55">
        <v>8276</v>
      </c>
      <c r="E359" s="45"/>
      <c r="F359" s="82">
        <f t="shared" ref="F359:F364" si="15">IF($C$365=0,"",IF(C359="[For completion]","",C359/$C$365))</f>
        <v>0.10255200106458594</v>
      </c>
      <c r="G359" s="82">
        <f t="shared" ref="G359:G364" si="16">IF($D$365=0,"",IF(D359="[For completion]","",D359/$D$365))</f>
        <v>0.11376883316837128</v>
      </c>
    </row>
    <row r="360" spans="1:7" s="2" customFormat="1" x14ac:dyDescent="0.3">
      <c r="A360" s="53" t="s">
        <v>1214</v>
      </c>
      <c r="B360" s="68" t="s">
        <v>1215</v>
      </c>
      <c r="C360" s="69">
        <v>494.42495552000179</v>
      </c>
      <c r="D360" s="55">
        <v>3040</v>
      </c>
      <c r="E360" s="45"/>
      <c r="F360" s="82">
        <f t="shared" si="15"/>
        <v>3.5743385427393623E-2</v>
      </c>
      <c r="G360" s="82">
        <f t="shared" si="16"/>
        <v>4.1790388210711536E-2</v>
      </c>
    </row>
    <row r="361" spans="1:7" s="2" customFormat="1" x14ac:dyDescent="0.3">
      <c r="A361" s="53" t="s">
        <v>1216</v>
      </c>
      <c r="B361" s="68" t="s">
        <v>1217</v>
      </c>
      <c r="C361" s="69">
        <v>2952.6895298099971</v>
      </c>
      <c r="D361" s="55">
        <v>18030</v>
      </c>
      <c r="E361" s="45"/>
      <c r="F361" s="82">
        <f t="shared" si="15"/>
        <v>0.21345831906973561</v>
      </c>
      <c r="G361" s="82">
        <f t="shared" si="16"/>
        <v>0.24785549323655559</v>
      </c>
    </row>
    <row r="362" spans="1:7" s="2" customFormat="1" x14ac:dyDescent="0.3">
      <c r="A362" s="53" t="s">
        <v>1218</v>
      </c>
      <c r="B362" s="68" t="s">
        <v>1219</v>
      </c>
      <c r="C362" s="69">
        <v>0</v>
      </c>
      <c r="D362" s="55">
        <v>0</v>
      </c>
      <c r="E362" s="45"/>
      <c r="F362" s="82">
        <f t="shared" si="15"/>
        <v>0</v>
      </c>
      <c r="G362" s="82">
        <f t="shared" si="16"/>
        <v>0</v>
      </c>
    </row>
    <row r="363" spans="1:7" s="2" customFormat="1" x14ac:dyDescent="0.3">
      <c r="A363" s="53" t="s">
        <v>1220</v>
      </c>
      <c r="B363" s="68" t="s">
        <v>1221</v>
      </c>
      <c r="C363" s="69">
        <v>0</v>
      </c>
      <c r="D363" s="55">
        <v>0</v>
      </c>
      <c r="E363" s="45"/>
      <c r="F363" s="82">
        <f t="shared" si="15"/>
        <v>0</v>
      </c>
      <c r="G363" s="82">
        <f t="shared" si="16"/>
        <v>0</v>
      </c>
    </row>
    <row r="364" spans="1:7" s="2" customFormat="1" x14ac:dyDescent="0.3">
      <c r="A364" s="53" t="s">
        <v>1222</v>
      </c>
      <c r="B364" s="68" t="s">
        <v>634</v>
      </c>
      <c r="C364" s="69">
        <v>5.1340056600000006</v>
      </c>
      <c r="D364" s="55">
        <v>35</v>
      </c>
      <c r="E364" s="45"/>
      <c r="F364" s="82">
        <f t="shared" si="15"/>
        <v>3.7115186246778497E-4</v>
      </c>
      <c r="G364" s="82">
        <f t="shared" si="16"/>
        <v>4.8113933795227099E-4</v>
      </c>
    </row>
    <row r="365" spans="1:7" s="2" customFormat="1" x14ac:dyDescent="0.3">
      <c r="A365" s="53" t="s">
        <v>1223</v>
      </c>
      <c r="B365" s="68" t="s">
        <v>271</v>
      </c>
      <c r="C365" s="108">
        <f>SUM(C358:C364)</f>
        <v>13832.628040349977</v>
      </c>
      <c r="D365" s="53">
        <f>SUM(D358:D364)</f>
        <v>72744</v>
      </c>
      <c r="E365" s="45"/>
      <c r="F365" s="167">
        <f>SUM(F358:F364)</f>
        <v>1</v>
      </c>
      <c r="G365" s="167">
        <f>SUM(G358:G364)</f>
        <v>1</v>
      </c>
    </row>
    <row r="366" spans="1:7" s="2" customFormat="1" x14ac:dyDescent="0.3">
      <c r="A366" s="53" t="s">
        <v>1224</v>
      </c>
      <c r="B366" s="60"/>
      <c r="C366" s="39"/>
      <c r="D366" s="39"/>
      <c r="E366" s="45"/>
      <c r="F366" s="45"/>
      <c r="G366" s="45"/>
    </row>
    <row r="367" spans="1:7" s="2" customFormat="1" x14ac:dyDescent="0.3">
      <c r="A367" s="65"/>
      <c r="B367" s="65" t="s">
        <v>1225</v>
      </c>
      <c r="C367" s="65" t="s">
        <v>229</v>
      </c>
      <c r="D367" s="65" t="s">
        <v>1115</v>
      </c>
      <c r="E367" s="65"/>
      <c r="F367" s="65" t="s">
        <v>761</v>
      </c>
      <c r="G367" s="65" t="s">
        <v>1116</v>
      </c>
    </row>
    <row r="368" spans="1:7" s="2" customFormat="1" x14ac:dyDescent="0.3">
      <c r="A368" s="53" t="s">
        <v>1226</v>
      </c>
      <c r="B368" s="68" t="s">
        <v>1227</v>
      </c>
      <c r="C368" s="69">
        <v>961.2709278900013</v>
      </c>
      <c r="D368" s="143">
        <v>4196</v>
      </c>
      <c r="E368" s="45"/>
      <c r="F368" s="82">
        <f>IF($C$372=0,"",IF(C368="[For completion]","",C368/$C$372))</f>
        <v>6.9493007770176682E-2</v>
      </c>
      <c r="G368" s="82">
        <f>IF($D$372=0,"",IF(D368="[For completion]","",D368/$D$372))</f>
        <v>5.7681733201363689E-2</v>
      </c>
    </row>
    <row r="369" spans="1:7" s="2" customFormat="1" x14ac:dyDescent="0.3">
      <c r="A369" s="53" t="s">
        <v>1228</v>
      </c>
      <c r="B369" s="169" t="s">
        <v>1229</v>
      </c>
      <c r="C369" s="69">
        <v>12847.764855879925</v>
      </c>
      <c r="D369" s="55">
        <v>68374</v>
      </c>
      <c r="E369" s="45"/>
      <c r="F369" s="82">
        <f>IF($C$372=0,"",IF(C369="[For completion]","",C369/$C$372))</f>
        <v>0.92880144094114692</v>
      </c>
      <c r="G369" s="82">
        <f>IF($D$372=0,"",IF(D369="[For completion]","",D369/$D$372))</f>
        <v>0.93992631694710216</v>
      </c>
    </row>
    <row r="370" spans="1:7" s="2" customFormat="1" x14ac:dyDescent="0.3">
      <c r="A370" s="53" t="s">
        <v>1230</v>
      </c>
      <c r="B370" s="68" t="s">
        <v>634</v>
      </c>
      <c r="C370" s="69">
        <v>0</v>
      </c>
      <c r="D370" s="55">
        <v>0</v>
      </c>
      <c r="E370" s="45"/>
      <c r="F370" s="82">
        <f>IF($C$372=0,"",IF(C370="[For completion]","",C370/$C$372))</f>
        <v>0</v>
      </c>
      <c r="G370" s="82">
        <f>IF($D$372=0,"",IF(D370="[For completion]","",D370/$D$372))</f>
        <v>0</v>
      </c>
    </row>
    <row r="371" spans="1:7" s="2" customFormat="1" x14ac:dyDescent="0.3">
      <c r="A371" s="53" t="s">
        <v>1231</v>
      </c>
      <c r="B371" s="53" t="s">
        <v>1142</v>
      </c>
      <c r="C371" s="69">
        <v>23.592256579999994</v>
      </c>
      <c r="D371" s="55">
        <v>174</v>
      </c>
      <c r="E371" s="45"/>
      <c r="F371" s="82">
        <f>IF($C$372=0,"",IF(C371="[For completion]","",C371/$C$372))</f>
        <v>1.7055512886763908E-3</v>
      </c>
      <c r="G371" s="82">
        <f>IF($D$372=0,"",IF(D371="[For completion]","",D371/$D$372))</f>
        <v>2.391949851534147E-3</v>
      </c>
    </row>
    <row r="372" spans="1:7" s="2" customFormat="1" x14ac:dyDescent="0.3">
      <c r="A372" s="53" t="s">
        <v>1232</v>
      </c>
      <c r="B372" s="68" t="s">
        <v>271</v>
      </c>
      <c r="C372" s="108">
        <f>SUM(C368:C371)</f>
        <v>13832.628040349926</v>
      </c>
      <c r="D372" s="53">
        <f>SUM(D368:D371)</f>
        <v>72744</v>
      </c>
      <c r="E372" s="45"/>
      <c r="F372" s="167">
        <f>SUM(F368:F371)</f>
        <v>1</v>
      </c>
      <c r="G372" s="167">
        <f>SUM(G368:G371)</f>
        <v>1</v>
      </c>
    </row>
    <row r="373" spans="1:7" s="2" customFormat="1" x14ac:dyDescent="0.3">
      <c r="A373" s="53" t="s">
        <v>1233</v>
      </c>
      <c r="B373" s="60"/>
      <c r="C373" s="39"/>
      <c r="D373" s="39"/>
      <c r="E373" s="45"/>
      <c r="F373" s="45"/>
      <c r="G373" s="45"/>
    </row>
    <row r="374" spans="1:7" s="2" customFormat="1" ht="15" customHeight="1" x14ac:dyDescent="0.3">
      <c r="A374" s="65"/>
      <c r="B374" s="65" t="s">
        <v>1234</v>
      </c>
      <c r="C374" s="65" t="s">
        <v>1235</v>
      </c>
      <c r="D374" s="65" t="s">
        <v>1236</v>
      </c>
      <c r="E374" s="65"/>
      <c r="F374" s="65" t="s">
        <v>1237</v>
      </c>
      <c r="G374" s="65" t="s">
        <v>1238</v>
      </c>
    </row>
    <row r="375" spans="1:7" s="2" customFormat="1" x14ac:dyDescent="0.3">
      <c r="A375" s="53" t="s">
        <v>1239</v>
      </c>
      <c r="B375" s="68" t="s">
        <v>1211</v>
      </c>
      <c r="C375" s="69" t="s">
        <v>1150</v>
      </c>
      <c r="D375" s="69" t="s">
        <v>1150</v>
      </c>
      <c r="E375" s="37"/>
      <c r="F375" s="69" t="s">
        <v>1150</v>
      </c>
      <c r="G375" s="69" t="s">
        <v>1150</v>
      </c>
    </row>
    <row r="376" spans="1:7" s="2" customFormat="1" x14ac:dyDescent="0.3">
      <c r="A376" s="53" t="s">
        <v>1240</v>
      </c>
      <c r="B376" s="68" t="s">
        <v>1213</v>
      </c>
      <c r="C376" s="69" t="s">
        <v>1150</v>
      </c>
      <c r="D376" s="69" t="s">
        <v>1150</v>
      </c>
      <c r="E376" s="37"/>
      <c r="F376" s="69" t="s">
        <v>1150</v>
      </c>
      <c r="G376" s="69" t="s">
        <v>1150</v>
      </c>
    </row>
    <row r="377" spans="1:7" s="2" customFormat="1" x14ac:dyDescent="0.3">
      <c r="A377" s="53" t="s">
        <v>1241</v>
      </c>
      <c r="B377" s="68" t="s">
        <v>1215</v>
      </c>
      <c r="C377" s="69" t="s">
        <v>1150</v>
      </c>
      <c r="D377" s="69" t="s">
        <v>1150</v>
      </c>
      <c r="E377" s="37"/>
      <c r="F377" s="69" t="s">
        <v>1150</v>
      </c>
      <c r="G377" s="69" t="s">
        <v>1150</v>
      </c>
    </row>
    <row r="378" spans="1:7" s="2" customFormat="1" x14ac:dyDescent="0.3">
      <c r="A378" s="53" t="s">
        <v>1242</v>
      </c>
      <c r="B378" s="68" t="s">
        <v>1217</v>
      </c>
      <c r="C378" s="69" t="s">
        <v>1150</v>
      </c>
      <c r="D378" s="69" t="s">
        <v>1150</v>
      </c>
      <c r="E378" s="37"/>
      <c r="F378" s="69" t="s">
        <v>1150</v>
      </c>
      <c r="G378" s="69" t="s">
        <v>1150</v>
      </c>
    </row>
    <row r="379" spans="1:7" s="2" customFormat="1" x14ac:dyDescent="0.3">
      <c r="A379" s="53" t="s">
        <v>1243</v>
      </c>
      <c r="B379" s="68" t="s">
        <v>1219</v>
      </c>
      <c r="C379" s="69" t="s">
        <v>1150</v>
      </c>
      <c r="D379" s="69" t="s">
        <v>1150</v>
      </c>
      <c r="E379" s="37"/>
      <c r="F379" s="69" t="s">
        <v>1150</v>
      </c>
      <c r="G379" s="69" t="s">
        <v>1150</v>
      </c>
    </row>
    <row r="380" spans="1:7" s="2" customFormat="1" x14ac:dyDescent="0.3">
      <c r="A380" s="53" t="s">
        <v>1244</v>
      </c>
      <c r="B380" s="68" t="s">
        <v>1221</v>
      </c>
      <c r="C380" s="69" t="s">
        <v>1150</v>
      </c>
      <c r="D380" s="69" t="s">
        <v>1150</v>
      </c>
      <c r="E380" s="37"/>
      <c r="F380" s="69" t="s">
        <v>1150</v>
      </c>
      <c r="G380" s="69" t="s">
        <v>1150</v>
      </c>
    </row>
    <row r="381" spans="1:7" s="2" customFormat="1" x14ac:dyDescent="0.3">
      <c r="A381" s="53" t="s">
        <v>1245</v>
      </c>
      <c r="B381" s="68" t="s">
        <v>634</v>
      </c>
      <c r="C381" s="69" t="s">
        <v>1150</v>
      </c>
      <c r="D381" s="69" t="s">
        <v>1150</v>
      </c>
      <c r="E381" s="37"/>
      <c r="F381" s="69" t="s">
        <v>1150</v>
      </c>
      <c r="G381" s="69" t="s">
        <v>1150</v>
      </c>
    </row>
    <row r="382" spans="1:7" s="2" customFormat="1" x14ac:dyDescent="0.3">
      <c r="A382" s="53" t="s">
        <v>1246</v>
      </c>
      <c r="B382" s="68" t="s">
        <v>271</v>
      </c>
      <c r="C382" s="108">
        <f>SUM(C375:C381)</f>
        <v>0</v>
      </c>
      <c r="D382" s="108">
        <f>SUM(D375:D381)</f>
        <v>0</v>
      </c>
      <c r="E382" s="37"/>
      <c r="F382" s="69"/>
      <c r="G382" s="165"/>
    </row>
    <row r="383" spans="1:7" s="2" customFormat="1" x14ac:dyDescent="0.3">
      <c r="A383" s="53" t="s">
        <v>1247</v>
      </c>
      <c r="B383" s="68" t="s">
        <v>1248</v>
      </c>
      <c r="C383" s="39"/>
      <c r="D383" s="39"/>
      <c r="E383" s="37"/>
      <c r="F383" s="69" t="s">
        <v>1150</v>
      </c>
      <c r="G383" s="82" t="str">
        <f>IF($D$393=0,"",IF(D382="[For completion]","",D382/$D$393))</f>
        <v/>
      </c>
    </row>
    <row r="384" spans="1:7" s="2" customFormat="1" x14ac:dyDescent="0.3">
      <c r="A384" s="53" t="s">
        <v>1249</v>
      </c>
      <c r="B384" s="39"/>
      <c r="C384" s="39"/>
      <c r="D384" s="39"/>
      <c r="E384" s="39"/>
      <c r="F384" s="39"/>
      <c r="G384" s="165" t="str">
        <f>IF($D$393=0,"",IF(D383="[For completion]","",D383/$D$393))</f>
        <v/>
      </c>
    </row>
    <row r="385" spans="1:7" s="2" customFormat="1" x14ac:dyDescent="0.3">
      <c r="A385" s="53" t="s">
        <v>1250</v>
      </c>
      <c r="B385" s="60"/>
      <c r="C385" s="72"/>
      <c r="D385" s="39"/>
      <c r="E385" s="37"/>
      <c r="F385" s="165"/>
      <c r="G385" s="165" t="str">
        <f t="shared" ref="G385:G393" si="17">IF($D$393=0,"",IF(D385="[For completion]","",D385/$D$393))</f>
        <v/>
      </c>
    </row>
    <row r="386" spans="1:7" s="2" customFormat="1" x14ac:dyDescent="0.3">
      <c r="A386" s="53" t="s">
        <v>1251</v>
      </c>
      <c r="B386" s="60"/>
      <c r="C386" s="72"/>
      <c r="D386" s="39"/>
      <c r="E386" s="37"/>
      <c r="F386" s="165"/>
      <c r="G386" s="165" t="str">
        <f t="shared" si="17"/>
        <v/>
      </c>
    </row>
    <row r="387" spans="1:7" s="2" customFormat="1" x14ac:dyDescent="0.3">
      <c r="A387" s="53" t="s">
        <v>1252</v>
      </c>
      <c r="B387" s="60"/>
      <c r="C387" s="72"/>
      <c r="D387" s="39"/>
      <c r="E387" s="37"/>
      <c r="F387" s="165"/>
      <c r="G387" s="165" t="str">
        <f t="shared" si="17"/>
        <v/>
      </c>
    </row>
    <row r="388" spans="1:7" s="2" customFormat="1" x14ac:dyDescent="0.3">
      <c r="A388" s="53" t="s">
        <v>1253</v>
      </c>
      <c r="B388" s="60"/>
      <c r="C388" s="72"/>
      <c r="D388" s="39"/>
      <c r="E388" s="37"/>
      <c r="F388" s="165"/>
      <c r="G388" s="165" t="str">
        <f t="shared" si="17"/>
        <v/>
      </c>
    </row>
    <row r="389" spans="1:7" s="2" customFormat="1" x14ac:dyDescent="0.3">
      <c r="A389" s="53" t="s">
        <v>1254</v>
      </c>
      <c r="B389" s="60"/>
      <c r="C389" s="72"/>
      <c r="D389" s="39"/>
      <c r="E389" s="37"/>
      <c r="F389" s="165"/>
      <c r="G389" s="165" t="str">
        <f t="shared" si="17"/>
        <v/>
      </c>
    </row>
    <row r="390" spans="1:7" s="2" customFormat="1" x14ac:dyDescent="0.3">
      <c r="A390" s="53" t="s">
        <v>1255</v>
      </c>
      <c r="B390" s="60"/>
      <c r="C390" s="72"/>
      <c r="D390" s="39"/>
      <c r="E390" s="37"/>
      <c r="F390" s="165"/>
      <c r="G390" s="165" t="str">
        <f t="shared" si="17"/>
        <v/>
      </c>
    </row>
    <row r="391" spans="1:7" s="2" customFormat="1" x14ac:dyDescent="0.3">
      <c r="A391" s="53" t="s">
        <v>1256</v>
      </c>
      <c r="B391" s="60"/>
      <c r="C391" s="72"/>
      <c r="D391" s="39"/>
      <c r="E391" s="37"/>
      <c r="F391" s="165"/>
      <c r="G391" s="165" t="str">
        <f t="shared" si="17"/>
        <v/>
      </c>
    </row>
    <row r="392" spans="1:7" s="2" customFormat="1" x14ac:dyDescent="0.3">
      <c r="A392" s="53" t="s">
        <v>1257</v>
      </c>
      <c r="B392" s="60"/>
      <c r="C392" s="72"/>
      <c r="D392" s="39"/>
      <c r="E392" s="37"/>
      <c r="F392" s="165"/>
      <c r="G392" s="165" t="str">
        <f t="shared" si="17"/>
        <v/>
      </c>
    </row>
    <row r="393" spans="1:7" s="2" customFormat="1" x14ac:dyDescent="0.3">
      <c r="A393" s="53" t="s">
        <v>1258</v>
      </c>
      <c r="B393" s="60"/>
      <c r="C393" s="72"/>
      <c r="D393" s="39"/>
      <c r="E393" s="37"/>
      <c r="F393" s="165"/>
      <c r="G393" s="165" t="str">
        <f t="shared" si="17"/>
        <v/>
      </c>
    </row>
    <row r="394" spans="1:7" s="2" customFormat="1" x14ac:dyDescent="0.3">
      <c r="A394" s="53" t="s">
        <v>1259</v>
      </c>
      <c r="B394" s="39"/>
      <c r="C394" s="76"/>
      <c r="D394" s="39"/>
      <c r="E394" s="37"/>
      <c r="F394" s="37"/>
      <c r="G394" s="37"/>
    </row>
    <row r="395" spans="1:7" s="2" customFormat="1" x14ac:dyDescent="0.3">
      <c r="A395" s="53" t="s">
        <v>1260</v>
      </c>
      <c r="B395" s="39"/>
      <c r="C395" s="76"/>
      <c r="D395" s="39"/>
      <c r="E395" s="37"/>
      <c r="F395" s="37"/>
      <c r="G395" s="37"/>
    </row>
    <row r="396" spans="1:7" s="2" customFormat="1" x14ac:dyDescent="0.3">
      <c r="A396" s="53" t="s">
        <v>1261</v>
      </c>
      <c r="B396" s="39"/>
      <c r="C396" s="76"/>
      <c r="D396" s="39"/>
      <c r="E396" s="37"/>
      <c r="F396" s="37"/>
      <c r="G396" s="37"/>
    </row>
    <row r="397" spans="1:7" s="2" customFormat="1" x14ac:dyDescent="0.3">
      <c r="A397" s="53" t="s">
        <v>1262</v>
      </c>
      <c r="B397" s="39"/>
      <c r="C397" s="76"/>
      <c r="D397" s="39"/>
      <c r="E397" s="37"/>
      <c r="F397" s="37"/>
      <c r="G397" s="37"/>
    </row>
    <row r="398" spans="1:7" s="2" customFormat="1" x14ac:dyDescent="0.3">
      <c r="A398" s="53" t="s">
        <v>1263</v>
      </c>
      <c r="B398" s="39"/>
      <c r="C398" s="76"/>
      <c r="D398" s="39"/>
      <c r="E398" s="37"/>
      <c r="F398" s="37"/>
      <c r="G398" s="37"/>
    </row>
    <row r="399" spans="1:7" s="2" customFormat="1" x14ac:dyDescent="0.3">
      <c r="A399" s="53" t="s">
        <v>1264</v>
      </c>
      <c r="B399" s="39"/>
      <c r="C399" s="76"/>
      <c r="D399" s="39"/>
      <c r="E399" s="37"/>
      <c r="F399" s="37"/>
      <c r="G399" s="37"/>
    </row>
    <row r="400" spans="1:7" s="2" customFormat="1" x14ac:dyDescent="0.3">
      <c r="A400" s="53" t="s">
        <v>1265</v>
      </c>
      <c r="B400" s="39"/>
      <c r="C400" s="76"/>
      <c r="D400" s="39"/>
      <c r="E400" s="37"/>
      <c r="F400" s="37"/>
      <c r="G400" s="37"/>
    </row>
    <row r="401" spans="1:7" s="2" customFormat="1" x14ac:dyDescent="0.3">
      <c r="A401" s="53" t="s">
        <v>1266</v>
      </c>
      <c r="B401" s="39"/>
      <c r="C401" s="76"/>
      <c r="D401" s="39"/>
      <c r="E401" s="37"/>
      <c r="F401" s="37"/>
      <c r="G401" s="37"/>
    </row>
    <row r="402" spans="1:7" s="2" customFormat="1" x14ac:dyDescent="0.3">
      <c r="A402" s="53" t="s">
        <v>1267</v>
      </c>
      <c r="B402" s="39"/>
      <c r="C402" s="76"/>
      <c r="D402" s="39"/>
      <c r="E402" s="37"/>
      <c r="F402" s="37"/>
      <c r="G402" s="37"/>
    </row>
    <row r="403" spans="1:7" s="2" customFormat="1" x14ac:dyDescent="0.3">
      <c r="A403" s="53" t="s">
        <v>1268</v>
      </c>
      <c r="B403" s="39"/>
      <c r="C403" s="76"/>
      <c r="D403" s="39"/>
      <c r="E403" s="37"/>
      <c r="F403" s="37"/>
      <c r="G403" s="37"/>
    </row>
    <row r="404" spans="1:7" s="2" customFormat="1" x14ac:dyDescent="0.3">
      <c r="A404" s="53" t="s">
        <v>1269</v>
      </c>
      <c r="B404" s="39"/>
      <c r="C404" s="76"/>
      <c r="D404" s="39"/>
      <c r="E404" s="37"/>
      <c r="F404" s="37"/>
      <c r="G404" s="37"/>
    </row>
    <row r="405" spans="1:7" s="2" customFormat="1" x14ac:dyDescent="0.3">
      <c r="A405" s="53" t="s">
        <v>1270</v>
      </c>
      <c r="B405" s="39"/>
      <c r="C405" s="76"/>
      <c r="D405" s="39"/>
      <c r="E405" s="37"/>
      <c r="F405" s="37"/>
      <c r="G405" s="37"/>
    </row>
    <row r="406" spans="1:7" s="2" customFormat="1" x14ac:dyDescent="0.3">
      <c r="A406" s="53" t="s">
        <v>1271</v>
      </c>
      <c r="B406" s="39"/>
      <c r="C406" s="76"/>
      <c r="D406" s="39"/>
      <c r="E406" s="37"/>
      <c r="F406" s="37"/>
      <c r="G406" s="37"/>
    </row>
    <row r="407" spans="1:7" s="2" customFormat="1" x14ac:dyDescent="0.3">
      <c r="A407" s="53" t="s">
        <v>1272</v>
      </c>
      <c r="B407" s="39"/>
      <c r="C407" s="76"/>
      <c r="D407" s="39"/>
      <c r="E407" s="37"/>
      <c r="F407" s="37"/>
      <c r="G407" s="37"/>
    </row>
    <row r="408" spans="1:7" s="2" customFormat="1" x14ac:dyDescent="0.3">
      <c r="A408" s="53" t="s">
        <v>1273</v>
      </c>
      <c r="B408" s="39"/>
      <c r="C408" s="76"/>
      <c r="D408" s="39"/>
      <c r="E408" s="37"/>
      <c r="F408" s="37"/>
      <c r="G408" s="37"/>
    </row>
    <row r="409" spans="1:7" s="2" customFormat="1" x14ac:dyDescent="0.3">
      <c r="A409" s="53" t="s">
        <v>1274</v>
      </c>
      <c r="B409" s="39"/>
      <c r="C409" s="76"/>
      <c r="D409" s="39"/>
      <c r="E409" s="37"/>
      <c r="F409" s="37"/>
      <c r="G409" s="37"/>
    </row>
    <row r="410" spans="1:7" s="2" customFormat="1" x14ac:dyDescent="0.3">
      <c r="A410" s="53" t="s">
        <v>1275</v>
      </c>
      <c r="B410" s="39"/>
      <c r="C410" s="76"/>
      <c r="D410" s="39"/>
      <c r="E410" s="37"/>
      <c r="F410" s="37"/>
      <c r="G410" s="37"/>
    </row>
    <row r="411" spans="1:7" s="2" customFormat="1" x14ac:dyDescent="0.3">
      <c r="A411" s="53" t="s">
        <v>1276</v>
      </c>
      <c r="B411" s="39"/>
      <c r="C411" s="76"/>
      <c r="D411" s="39"/>
      <c r="E411" s="37"/>
      <c r="F411" s="37"/>
      <c r="G411" s="37"/>
    </row>
    <row r="412" spans="1:7" s="2" customFormat="1" x14ac:dyDescent="0.3">
      <c r="A412" s="53" t="s">
        <v>1277</v>
      </c>
      <c r="B412" s="39"/>
      <c r="C412" s="76"/>
      <c r="D412" s="39"/>
      <c r="E412" s="37"/>
      <c r="F412" s="37"/>
      <c r="G412" s="37"/>
    </row>
    <row r="413" spans="1:7" s="2" customFormat="1" x14ac:dyDescent="0.3">
      <c r="A413" s="53" t="s">
        <v>1278</v>
      </c>
      <c r="B413" s="39"/>
      <c r="C413" s="76"/>
      <c r="D413" s="39"/>
      <c r="E413" s="37"/>
      <c r="F413" s="37"/>
      <c r="G413" s="37"/>
    </row>
    <row r="414" spans="1:7" s="2" customFormat="1" x14ac:dyDescent="0.3">
      <c r="A414" s="53" t="s">
        <v>1279</v>
      </c>
      <c r="B414" s="39"/>
      <c r="C414" s="76"/>
      <c r="D414" s="39"/>
      <c r="E414" s="37"/>
      <c r="F414" s="37"/>
      <c r="G414" s="37"/>
    </row>
    <row r="415" spans="1:7" s="2" customFormat="1" x14ac:dyDescent="0.3">
      <c r="A415" s="53" t="s">
        <v>1280</v>
      </c>
      <c r="B415" s="39"/>
      <c r="C415" s="76"/>
      <c r="D415" s="39"/>
      <c r="E415" s="37"/>
      <c r="F415" s="37"/>
      <c r="G415" s="37"/>
    </row>
    <row r="416" spans="1:7" s="2" customFormat="1" x14ac:dyDescent="0.3">
      <c r="A416" s="53" t="s">
        <v>1281</v>
      </c>
      <c r="B416" s="39"/>
      <c r="C416" s="76"/>
      <c r="D416" s="39"/>
      <c r="E416" s="37"/>
      <c r="F416" s="37"/>
      <c r="G416" s="37"/>
    </row>
    <row r="417" spans="1:7" s="2" customFormat="1" x14ac:dyDescent="0.3">
      <c r="A417" s="53" t="s">
        <v>1282</v>
      </c>
      <c r="B417" s="39"/>
      <c r="C417" s="76"/>
      <c r="D417" s="39"/>
      <c r="E417" s="37"/>
      <c r="F417" s="37"/>
      <c r="G417" s="37"/>
    </row>
    <row r="418" spans="1:7" s="2" customFormat="1" x14ac:dyDescent="0.3">
      <c r="A418" s="53" t="s">
        <v>1283</v>
      </c>
      <c r="B418" s="39"/>
      <c r="C418" s="76"/>
      <c r="D418" s="39"/>
      <c r="E418" s="37"/>
      <c r="F418" s="37"/>
      <c r="G418" s="37"/>
    </row>
    <row r="419" spans="1:7" s="2" customFormat="1" x14ac:dyDescent="0.3">
      <c r="A419" s="53" t="s">
        <v>1284</v>
      </c>
      <c r="B419" s="39"/>
      <c r="C419" s="76"/>
      <c r="D419" s="39"/>
      <c r="E419" s="37"/>
      <c r="F419" s="37"/>
      <c r="G419" s="37"/>
    </row>
    <row r="420" spans="1:7" s="2" customFormat="1" x14ac:dyDescent="0.3">
      <c r="A420" s="53" t="s">
        <v>1285</v>
      </c>
      <c r="B420" s="39"/>
      <c r="C420" s="76"/>
      <c r="D420" s="39"/>
      <c r="E420" s="37"/>
      <c r="F420" s="37"/>
      <c r="G420" s="37"/>
    </row>
    <row r="421" spans="1:7" s="2" customFormat="1" x14ac:dyDescent="0.3">
      <c r="A421" s="53" t="s">
        <v>1286</v>
      </c>
      <c r="B421" s="39"/>
      <c r="C421" s="76"/>
      <c r="D421" s="39"/>
      <c r="E421" s="37"/>
      <c r="F421" s="37"/>
      <c r="G421" s="37"/>
    </row>
    <row r="422" spans="1:7" s="2" customFormat="1" x14ac:dyDescent="0.3">
      <c r="A422" s="53" t="s">
        <v>1287</v>
      </c>
      <c r="B422" s="39"/>
      <c r="C422" s="76"/>
      <c r="D422" s="39"/>
      <c r="E422" s="37"/>
      <c r="F422" s="37"/>
      <c r="G422" s="37"/>
    </row>
    <row r="423" spans="1:7" ht="18" x14ac:dyDescent="0.3">
      <c r="A423" s="156"/>
      <c r="B423" s="170" t="s">
        <v>724</v>
      </c>
      <c r="C423" s="156"/>
      <c r="D423" s="156"/>
      <c r="E423" s="156"/>
      <c r="F423" s="158"/>
      <c r="G423" s="158"/>
    </row>
    <row r="424" spans="1:7" ht="15" customHeight="1" x14ac:dyDescent="0.3">
      <c r="A424" s="64"/>
      <c r="B424" s="64" t="s">
        <v>1288</v>
      </c>
      <c r="C424" s="64" t="s">
        <v>969</v>
      </c>
      <c r="D424" s="64" t="s">
        <v>970</v>
      </c>
      <c r="E424" s="64"/>
      <c r="F424" s="64" t="s">
        <v>762</v>
      </c>
      <c r="G424" s="64" t="s">
        <v>971</v>
      </c>
    </row>
    <row r="425" spans="1:7" x14ac:dyDescent="0.3">
      <c r="A425" s="53" t="s">
        <v>1289</v>
      </c>
      <c r="B425" s="53" t="s">
        <v>973</v>
      </c>
      <c r="C425" s="69" t="s">
        <v>542</v>
      </c>
      <c r="D425" s="94"/>
      <c r="E425" s="91"/>
      <c r="F425" s="160"/>
      <c r="G425" s="160"/>
    </row>
    <row r="426" spans="1:7" x14ac:dyDescent="0.3">
      <c r="A426" s="91"/>
      <c r="C426" s="55"/>
      <c r="D426" s="94"/>
      <c r="E426" s="91"/>
      <c r="F426" s="160"/>
      <c r="G426" s="160"/>
    </row>
    <row r="427" spans="1:7" x14ac:dyDescent="0.3">
      <c r="B427" s="53" t="s">
        <v>974</v>
      </c>
      <c r="C427" s="55"/>
      <c r="D427" s="94"/>
      <c r="E427" s="91"/>
      <c r="F427" s="160"/>
      <c r="G427" s="160"/>
    </row>
    <row r="428" spans="1:7" x14ac:dyDescent="0.3">
      <c r="A428" s="53" t="s">
        <v>1290</v>
      </c>
      <c r="B428" s="122" t="s">
        <v>1149</v>
      </c>
      <c r="C428" s="69" t="s">
        <v>542</v>
      </c>
      <c r="D428" s="143" t="s">
        <v>542</v>
      </c>
      <c r="E428" s="91"/>
      <c r="F428" s="82" t="str">
        <f t="shared" ref="F428:F451" si="18">IF($C$452=0,"",IF(C428="[for completion]","",C428/$C$452))</f>
        <v/>
      </c>
      <c r="G428" s="82" t="str">
        <f t="shared" ref="G428:G451" si="19">IF($D$452=0,"",IF(D428="[for completion]","",D428/$D$452))</f>
        <v/>
      </c>
    </row>
    <row r="429" spans="1:7" x14ac:dyDescent="0.3">
      <c r="A429" s="53" t="s">
        <v>1291</v>
      </c>
      <c r="B429" s="122" t="s">
        <v>1149</v>
      </c>
      <c r="C429" s="69" t="s">
        <v>542</v>
      </c>
      <c r="D429" s="143" t="s">
        <v>542</v>
      </c>
      <c r="E429" s="91"/>
      <c r="F429" s="82" t="str">
        <f t="shared" si="18"/>
        <v/>
      </c>
      <c r="G429" s="82" t="str">
        <f t="shared" si="19"/>
        <v/>
      </c>
    </row>
    <row r="430" spans="1:7" x14ac:dyDescent="0.3">
      <c r="A430" s="53" t="s">
        <v>1292</v>
      </c>
      <c r="B430" s="122" t="s">
        <v>1149</v>
      </c>
      <c r="C430" s="69" t="s">
        <v>542</v>
      </c>
      <c r="D430" s="143" t="s">
        <v>542</v>
      </c>
      <c r="E430" s="91"/>
      <c r="F430" s="82" t="str">
        <f t="shared" si="18"/>
        <v/>
      </c>
      <c r="G430" s="82" t="str">
        <f t="shared" si="19"/>
        <v/>
      </c>
    </row>
    <row r="431" spans="1:7" x14ac:dyDescent="0.3">
      <c r="A431" s="53" t="s">
        <v>1293</v>
      </c>
      <c r="B431" s="122" t="s">
        <v>1149</v>
      </c>
      <c r="C431" s="69" t="s">
        <v>542</v>
      </c>
      <c r="D431" s="143" t="s">
        <v>542</v>
      </c>
      <c r="E431" s="91"/>
      <c r="F431" s="82" t="str">
        <f t="shared" si="18"/>
        <v/>
      </c>
      <c r="G431" s="82" t="str">
        <f t="shared" si="19"/>
        <v/>
      </c>
    </row>
    <row r="432" spans="1:7" x14ac:dyDescent="0.3">
      <c r="A432" s="53" t="s">
        <v>1294</v>
      </c>
      <c r="B432" s="122" t="s">
        <v>1149</v>
      </c>
      <c r="C432" s="69" t="s">
        <v>542</v>
      </c>
      <c r="D432" s="143" t="s">
        <v>542</v>
      </c>
      <c r="E432" s="91"/>
      <c r="F432" s="82" t="str">
        <f t="shared" si="18"/>
        <v/>
      </c>
      <c r="G432" s="82" t="str">
        <f t="shared" si="19"/>
        <v/>
      </c>
    </row>
    <row r="433" spans="1:7" x14ac:dyDescent="0.3">
      <c r="A433" s="53" t="s">
        <v>1295</v>
      </c>
      <c r="B433" s="122" t="s">
        <v>1149</v>
      </c>
      <c r="C433" s="69" t="s">
        <v>542</v>
      </c>
      <c r="D433" s="143" t="s">
        <v>542</v>
      </c>
      <c r="E433" s="91"/>
      <c r="F433" s="82" t="str">
        <f t="shared" si="18"/>
        <v/>
      </c>
      <c r="G433" s="82" t="str">
        <f t="shared" si="19"/>
        <v/>
      </c>
    </row>
    <row r="434" spans="1:7" x14ac:dyDescent="0.3">
      <c r="A434" s="53" t="s">
        <v>1296</v>
      </c>
      <c r="B434" s="122" t="s">
        <v>1149</v>
      </c>
      <c r="C434" s="69" t="s">
        <v>542</v>
      </c>
      <c r="D434" s="143" t="s">
        <v>542</v>
      </c>
      <c r="E434" s="91"/>
      <c r="F434" s="82" t="str">
        <f t="shared" si="18"/>
        <v/>
      </c>
      <c r="G434" s="82" t="str">
        <f t="shared" si="19"/>
        <v/>
      </c>
    </row>
    <row r="435" spans="1:7" x14ac:dyDescent="0.3">
      <c r="A435" s="53" t="s">
        <v>1297</v>
      </c>
      <c r="B435" s="122" t="s">
        <v>1149</v>
      </c>
      <c r="C435" s="69" t="s">
        <v>542</v>
      </c>
      <c r="D435" s="143" t="s">
        <v>542</v>
      </c>
      <c r="E435" s="91"/>
      <c r="F435" s="82" t="str">
        <f t="shared" si="18"/>
        <v/>
      </c>
      <c r="G435" s="82" t="str">
        <f t="shared" si="19"/>
        <v/>
      </c>
    </row>
    <row r="436" spans="1:7" x14ac:dyDescent="0.3">
      <c r="A436" s="53" t="s">
        <v>1298</v>
      </c>
      <c r="B436" s="122" t="s">
        <v>1149</v>
      </c>
      <c r="C436" s="69" t="s">
        <v>542</v>
      </c>
      <c r="D436" s="143" t="s">
        <v>542</v>
      </c>
      <c r="E436" s="91"/>
      <c r="F436" s="82" t="str">
        <f t="shared" si="18"/>
        <v/>
      </c>
      <c r="G436" s="82" t="str">
        <f t="shared" si="19"/>
        <v/>
      </c>
    </row>
    <row r="437" spans="1:7" x14ac:dyDescent="0.3">
      <c r="A437" s="53" t="s">
        <v>1299</v>
      </c>
      <c r="B437" s="122" t="s">
        <v>1149</v>
      </c>
      <c r="C437" s="69" t="s">
        <v>542</v>
      </c>
      <c r="D437" s="143" t="s">
        <v>542</v>
      </c>
      <c r="E437" s="60"/>
      <c r="F437" s="82" t="str">
        <f t="shared" si="18"/>
        <v/>
      </c>
      <c r="G437" s="82" t="str">
        <f t="shared" si="19"/>
        <v/>
      </c>
    </row>
    <row r="438" spans="1:7" x14ac:dyDescent="0.3">
      <c r="A438" s="53" t="s">
        <v>1300</v>
      </c>
      <c r="B438" s="122" t="s">
        <v>1149</v>
      </c>
      <c r="C438" s="69" t="s">
        <v>542</v>
      </c>
      <c r="D438" s="143" t="s">
        <v>542</v>
      </c>
      <c r="E438" s="60"/>
      <c r="F438" s="82" t="str">
        <f t="shared" si="18"/>
        <v/>
      </c>
      <c r="G438" s="82" t="str">
        <f t="shared" si="19"/>
        <v/>
      </c>
    </row>
    <row r="439" spans="1:7" x14ac:dyDescent="0.3">
      <c r="A439" s="53" t="s">
        <v>1301</v>
      </c>
      <c r="B439" s="122" t="s">
        <v>1149</v>
      </c>
      <c r="C439" s="69" t="s">
        <v>542</v>
      </c>
      <c r="D439" s="143" t="s">
        <v>542</v>
      </c>
      <c r="E439" s="60"/>
      <c r="F439" s="82" t="str">
        <f t="shared" si="18"/>
        <v/>
      </c>
      <c r="G439" s="82" t="str">
        <f t="shared" si="19"/>
        <v/>
      </c>
    </row>
    <row r="440" spans="1:7" x14ac:dyDescent="0.3">
      <c r="A440" s="53" t="s">
        <v>1302</v>
      </c>
      <c r="B440" s="122" t="s">
        <v>1149</v>
      </c>
      <c r="C440" s="69" t="s">
        <v>542</v>
      </c>
      <c r="D440" s="143" t="s">
        <v>542</v>
      </c>
      <c r="E440" s="60"/>
      <c r="F440" s="82" t="str">
        <f t="shared" si="18"/>
        <v/>
      </c>
      <c r="G440" s="82" t="str">
        <f t="shared" si="19"/>
        <v/>
      </c>
    </row>
    <row r="441" spans="1:7" x14ac:dyDescent="0.3">
      <c r="A441" s="53" t="s">
        <v>1303</v>
      </c>
      <c r="B441" s="122" t="s">
        <v>1149</v>
      </c>
      <c r="C441" s="69" t="s">
        <v>542</v>
      </c>
      <c r="D441" s="143" t="s">
        <v>542</v>
      </c>
      <c r="E441" s="60"/>
      <c r="F441" s="82" t="str">
        <f t="shared" si="18"/>
        <v/>
      </c>
      <c r="G441" s="82" t="str">
        <f t="shared" si="19"/>
        <v/>
      </c>
    </row>
    <row r="442" spans="1:7" x14ac:dyDescent="0.3">
      <c r="A442" s="53" t="s">
        <v>1304</v>
      </c>
      <c r="B442" s="122" t="s">
        <v>1149</v>
      </c>
      <c r="C442" s="69" t="s">
        <v>542</v>
      </c>
      <c r="D442" s="143" t="s">
        <v>542</v>
      </c>
      <c r="E442" s="60"/>
      <c r="F442" s="82" t="str">
        <f t="shared" si="18"/>
        <v/>
      </c>
      <c r="G442" s="82" t="str">
        <f t="shared" si="19"/>
        <v/>
      </c>
    </row>
    <row r="443" spans="1:7" x14ac:dyDescent="0.3">
      <c r="A443" s="53" t="s">
        <v>1305</v>
      </c>
      <c r="B443" s="122" t="s">
        <v>1149</v>
      </c>
      <c r="C443" s="69" t="s">
        <v>542</v>
      </c>
      <c r="D443" s="143" t="s">
        <v>542</v>
      </c>
      <c r="F443" s="82" t="str">
        <f t="shared" si="18"/>
        <v/>
      </c>
      <c r="G443" s="82" t="str">
        <f t="shared" si="19"/>
        <v/>
      </c>
    </row>
    <row r="444" spans="1:7" x14ac:dyDescent="0.3">
      <c r="A444" s="53" t="s">
        <v>1306</v>
      </c>
      <c r="B444" s="122" t="s">
        <v>1149</v>
      </c>
      <c r="C444" s="69" t="s">
        <v>542</v>
      </c>
      <c r="D444" s="143" t="s">
        <v>542</v>
      </c>
      <c r="E444" s="161"/>
      <c r="F444" s="82" t="str">
        <f t="shared" si="18"/>
        <v/>
      </c>
      <c r="G444" s="82" t="str">
        <f t="shared" si="19"/>
        <v/>
      </c>
    </row>
    <row r="445" spans="1:7" x14ac:dyDescent="0.3">
      <c r="A445" s="53" t="s">
        <v>1307</v>
      </c>
      <c r="B445" s="122" t="s">
        <v>1149</v>
      </c>
      <c r="C445" s="69" t="s">
        <v>542</v>
      </c>
      <c r="D445" s="143" t="s">
        <v>542</v>
      </c>
      <c r="E445" s="161"/>
      <c r="F445" s="82" t="str">
        <f t="shared" si="18"/>
        <v/>
      </c>
      <c r="G445" s="82" t="str">
        <f t="shared" si="19"/>
        <v/>
      </c>
    </row>
    <row r="446" spans="1:7" x14ac:dyDescent="0.3">
      <c r="A446" s="53" t="s">
        <v>1308</v>
      </c>
      <c r="B446" s="122" t="s">
        <v>1149</v>
      </c>
      <c r="C446" s="69" t="s">
        <v>542</v>
      </c>
      <c r="D446" s="143" t="s">
        <v>542</v>
      </c>
      <c r="E446" s="161"/>
      <c r="F446" s="82" t="str">
        <f t="shared" si="18"/>
        <v/>
      </c>
      <c r="G446" s="82" t="str">
        <f t="shared" si="19"/>
        <v/>
      </c>
    </row>
    <row r="447" spans="1:7" x14ac:dyDescent="0.3">
      <c r="A447" s="53" t="s">
        <v>1309</v>
      </c>
      <c r="B447" s="122" t="s">
        <v>1149</v>
      </c>
      <c r="C447" s="69" t="s">
        <v>542</v>
      </c>
      <c r="D447" s="143" t="s">
        <v>542</v>
      </c>
      <c r="E447" s="161"/>
      <c r="F447" s="82" t="str">
        <f t="shared" si="18"/>
        <v/>
      </c>
      <c r="G447" s="82" t="str">
        <f t="shared" si="19"/>
        <v/>
      </c>
    </row>
    <row r="448" spans="1:7" x14ac:dyDescent="0.3">
      <c r="A448" s="53" t="s">
        <v>1310</v>
      </c>
      <c r="B448" s="122" t="s">
        <v>1149</v>
      </c>
      <c r="C448" s="69" t="s">
        <v>542</v>
      </c>
      <c r="D448" s="143" t="s">
        <v>542</v>
      </c>
      <c r="E448" s="161"/>
      <c r="F448" s="82" t="str">
        <f t="shared" si="18"/>
        <v/>
      </c>
      <c r="G448" s="82" t="str">
        <f t="shared" si="19"/>
        <v/>
      </c>
    </row>
    <row r="449" spans="1:7" x14ac:dyDescent="0.3">
      <c r="A449" s="53" t="s">
        <v>1311</v>
      </c>
      <c r="B449" s="122" t="s">
        <v>1149</v>
      </c>
      <c r="C449" s="69" t="s">
        <v>542</v>
      </c>
      <c r="D449" s="143" t="s">
        <v>542</v>
      </c>
      <c r="E449" s="161"/>
      <c r="F449" s="82" t="str">
        <f t="shared" si="18"/>
        <v/>
      </c>
      <c r="G449" s="82" t="str">
        <f t="shared" si="19"/>
        <v/>
      </c>
    </row>
    <row r="450" spans="1:7" x14ac:dyDescent="0.3">
      <c r="A450" s="53" t="s">
        <v>1312</v>
      </c>
      <c r="B450" s="122" t="s">
        <v>1149</v>
      </c>
      <c r="C450" s="69" t="s">
        <v>542</v>
      </c>
      <c r="D450" s="143" t="s">
        <v>542</v>
      </c>
      <c r="E450" s="161"/>
      <c r="F450" s="82" t="str">
        <f t="shared" si="18"/>
        <v/>
      </c>
      <c r="G450" s="82" t="str">
        <f t="shared" si="19"/>
        <v/>
      </c>
    </row>
    <row r="451" spans="1:7" x14ac:dyDescent="0.3">
      <c r="A451" s="53" t="s">
        <v>1313</v>
      </c>
      <c r="B451" s="122" t="s">
        <v>1149</v>
      </c>
      <c r="C451" s="69" t="s">
        <v>542</v>
      </c>
      <c r="D451" s="143" t="s">
        <v>542</v>
      </c>
      <c r="E451" s="161"/>
      <c r="F451" s="82" t="str">
        <f t="shared" si="18"/>
        <v/>
      </c>
      <c r="G451" s="82" t="str">
        <f t="shared" si="19"/>
        <v/>
      </c>
    </row>
    <row r="452" spans="1:7" x14ac:dyDescent="0.3">
      <c r="A452" s="53" t="s">
        <v>1314</v>
      </c>
      <c r="B452" s="68" t="s">
        <v>271</v>
      </c>
      <c r="C452" s="85">
        <f>SUM(C428:C451)</f>
        <v>0</v>
      </c>
      <c r="D452" s="162">
        <f>SUM(D428:D451)</f>
        <v>0</v>
      </c>
      <c r="E452" s="161"/>
      <c r="F452" s="163">
        <f>SUM(F428:F451)</f>
        <v>0</v>
      </c>
      <c r="G452" s="163">
        <f>SUM(G428:G451)</f>
        <v>0</v>
      </c>
    </row>
    <row r="453" spans="1:7" ht="15" customHeight="1" x14ac:dyDescent="0.3">
      <c r="A453" s="64"/>
      <c r="B453" s="64" t="s">
        <v>1315</v>
      </c>
      <c r="C453" s="64" t="s">
        <v>969</v>
      </c>
      <c r="D453" s="64" t="s">
        <v>970</v>
      </c>
      <c r="E453" s="64"/>
      <c r="F453" s="64" t="s">
        <v>762</v>
      </c>
      <c r="G453" s="64" t="s">
        <v>971</v>
      </c>
    </row>
    <row r="454" spans="1:7" x14ac:dyDescent="0.3">
      <c r="A454" s="53" t="s">
        <v>1316</v>
      </c>
      <c r="B454" s="53" t="s">
        <v>1022</v>
      </c>
      <c r="C454" s="74" t="s">
        <v>542</v>
      </c>
      <c r="D454" s="55"/>
      <c r="G454" s="39"/>
    </row>
    <row r="455" spans="1:7" x14ac:dyDescent="0.3">
      <c r="C455" s="55"/>
      <c r="D455" s="55"/>
      <c r="G455" s="39"/>
    </row>
    <row r="456" spans="1:7" x14ac:dyDescent="0.3">
      <c r="B456" s="68" t="s">
        <v>1023</v>
      </c>
      <c r="C456" s="55"/>
      <c r="D456" s="55"/>
      <c r="G456" s="39"/>
    </row>
    <row r="457" spans="1:7" x14ac:dyDescent="0.3">
      <c r="A457" s="53" t="s">
        <v>1317</v>
      </c>
      <c r="B457" s="53" t="s">
        <v>1025</v>
      </c>
      <c r="C457" s="69" t="s">
        <v>542</v>
      </c>
      <c r="D457" s="143" t="s">
        <v>542</v>
      </c>
      <c r="F457" s="82" t="str">
        <f>IF($C$465=0,"",IF(C457="[for completion]","",C457/$C$465))</f>
        <v/>
      </c>
      <c r="G457" s="82" t="str">
        <f>IF($D$465=0,"",IF(D457="[for completion]","",D457/$D$465))</f>
        <v/>
      </c>
    </row>
    <row r="458" spans="1:7" x14ac:dyDescent="0.3">
      <c r="A458" s="53" t="s">
        <v>1318</v>
      </c>
      <c r="B458" s="53" t="s">
        <v>1027</v>
      </c>
      <c r="C458" s="69" t="s">
        <v>542</v>
      </c>
      <c r="D458" s="143" t="s">
        <v>542</v>
      </c>
      <c r="F458" s="82" t="str">
        <f t="shared" ref="F458:F471" si="20">IF($C$465=0,"",IF(C458="[for completion]","",C458/$C$465))</f>
        <v/>
      </c>
      <c r="G458" s="82" t="str">
        <f t="shared" ref="G458:G471" si="21">IF($D$465=0,"",IF(D458="[for completion]","",D458/$D$465))</f>
        <v/>
      </c>
    </row>
    <row r="459" spans="1:7" x14ac:dyDescent="0.3">
      <c r="A459" s="53" t="s">
        <v>1319</v>
      </c>
      <c r="B459" s="53" t="s">
        <v>1029</v>
      </c>
      <c r="C459" s="69" t="s">
        <v>542</v>
      </c>
      <c r="D459" s="143" t="s">
        <v>542</v>
      </c>
      <c r="F459" s="82" t="str">
        <f t="shared" si="20"/>
        <v/>
      </c>
      <c r="G459" s="82" t="str">
        <f t="shared" si="21"/>
        <v/>
      </c>
    </row>
    <row r="460" spans="1:7" x14ac:dyDescent="0.3">
      <c r="A460" s="53" t="s">
        <v>1320</v>
      </c>
      <c r="B460" s="53" t="s">
        <v>1031</v>
      </c>
      <c r="C460" s="69" t="s">
        <v>542</v>
      </c>
      <c r="D460" s="143" t="s">
        <v>542</v>
      </c>
      <c r="F460" s="82" t="str">
        <f t="shared" si="20"/>
        <v/>
      </c>
      <c r="G460" s="82" t="str">
        <f t="shared" si="21"/>
        <v/>
      </c>
    </row>
    <row r="461" spans="1:7" x14ac:dyDescent="0.3">
      <c r="A461" s="53" t="s">
        <v>1321</v>
      </c>
      <c r="B461" s="53" t="s">
        <v>1033</v>
      </c>
      <c r="C461" s="69" t="s">
        <v>542</v>
      </c>
      <c r="D461" s="143" t="s">
        <v>542</v>
      </c>
      <c r="F461" s="82" t="str">
        <f t="shared" si="20"/>
        <v/>
      </c>
      <c r="G461" s="82" t="str">
        <f t="shared" si="21"/>
        <v/>
      </c>
    </row>
    <row r="462" spans="1:7" x14ac:dyDescent="0.3">
      <c r="A462" s="53" t="s">
        <v>1322</v>
      </c>
      <c r="B462" s="53" t="s">
        <v>1035</v>
      </c>
      <c r="C462" s="69" t="s">
        <v>542</v>
      </c>
      <c r="D462" s="143" t="s">
        <v>542</v>
      </c>
      <c r="F462" s="82" t="str">
        <f t="shared" si="20"/>
        <v/>
      </c>
      <c r="G462" s="82" t="str">
        <f t="shared" si="21"/>
        <v/>
      </c>
    </row>
    <row r="463" spans="1:7" x14ac:dyDescent="0.3">
      <c r="A463" s="53" t="s">
        <v>1323</v>
      </c>
      <c r="B463" s="53" t="s">
        <v>1037</v>
      </c>
      <c r="C463" s="69" t="s">
        <v>542</v>
      </c>
      <c r="D463" s="143" t="s">
        <v>542</v>
      </c>
      <c r="F463" s="82" t="str">
        <f t="shared" si="20"/>
        <v/>
      </c>
      <c r="G463" s="82" t="str">
        <f t="shared" si="21"/>
        <v/>
      </c>
    </row>
    <row r="464" spans="1:7" x14ac:dyDescent="0.3">
      <c r="A464" s="53" t="s">
        <v>1324</v>
      </c>
      <c r="B464" s="53" t="s">
        <v>1039</v>
      </c>
      <c r="C464" s="69" t="s">
        <v>542</v>
      </c>
      <c r="D464" s="143" t="s">
        <v>542</v>
      </c>
      <c r="F464" s="82" t="str">
        <f t="shared" si="20"/>
        <v/>
      </c>
      <c r="G464" s="82" t="str">
        <f t="shared" si="21"/>
        <v/>
      </c>
    </row>
    <row r="465" spans="1:7" x14ac:dyDescent="0.3">
      <c r="A465" s="53" t="s">
        <v>1325</v>
      </c>
      <c r="B465" s="84" t="s">
        <v>271</v>
      </c>
      <c r="C465" s="108">
        <f>SUM(C457:C464)</f>
        <v>0</v>
      </c>
      <c r="D465" s="164">
        <f>SUM(D457:D464)</f>
        <v>0</v>
      </c>
      <c r="F465" s="139">
        <f>SUM(F457:F464)</f>
        <v>0</v>
      </c>
      <c r="G465" s="139">
        <f>SUM(G457:G464)</f>
        <v>0</v>
      </c>
    </row>
    <row r="466" spans="1:7" outlineLevel="1" x14ac:dyDescent="0.3">
      <c r="A466" s="53" t="s">
        <v>1326</v>
      </c>
      <c r="B466" s="140" t="s">
        <v>1042</v>
      </c>
      <c r="C466" s="72"/>
      <c r="D466" s="171"/>
      <c r="F466" s="82" t="str">
        <f t="shared" si="20"/>
        <v/>
      </c>
      <c r="G466" s="82" t="str">
        <f t="shared" si="21"/>
        <v/>
      </c>
    </row>
    <row r="467" spans="1:7" outlineLevel="1" x14ac:dyDescent="0.3">
      <c r="A467" s="53" t="s">
        <v>1327</v>
      </c>
      <c r="B467" s="140" t="s">
        <v>1044</v>
      </c>
      <c r="C467" s="72"/>
      <c r="D467" s="171"/>
      <c r="F467" s="82" t="str">
        <f t="shared" si="20"/>
        <v/>
      </c>
      <c r="G467" s="82" t="str">
        <f t="shared" si="21"/>
        <v/>
      </c>
    </row>
    <row r="468" spans="1:7" outlineLevel="1" x14ac:dyDescent="0.3">
      <c r="A468" s="53" t="s">
        <v>1328</v>
      </c>
      <c r="B468" s="140" t="s">
        <v>1046</v>
      </c>
      <c r="C468" s="72"/>
      <c r="D468" s="171"/>
      <c r="F468" s="82" t="str">
        <f t="shared" si="20"/>
        <v/>
      </c>
      <c r="G468" s="82" t="str">
        <f t="shared" si="21"/>
        <v/>
      </c>
    </row>
    <row r="469" spans="1:7" outlineLevel="1" x14ac:dyDescent="0.3">
      <c r="A469" s="53" t="s">
        <v>1329</v>
      </c>
      <c r="B469" s="140" t="s">
        <v>1048</v>
      </c>
      <c r="C469" s="72"/>
      <c r="D469" s="171"/>
      <c r="F469" s="82" t="str">
        <f t="shared" si="20"/>
        <v/>
      </c>
      <c r="G469" s="82" t="str">
        <f t="shared" si="21"/>
        <v/>
      </c>
    </row>
    <row r="470" spans="1:7" outlineLevel="1" x14ac:dyDescent="0.3">
      <c r="A470" s="53" t="s">
        <v>1330</v>
      </c>
      <c r="B470" s="140" t="s">
        <v>1050</v>
      </c>
      <c r="C470" s="72"/>
      <c r="D470" s="171"/>
      <c r="F470" s="82" t="str">
        <f t="shared" si="20"/>
        <v/>
      </c>
      <c r="G470" s="82" t="str">
        <f t="shared" si="21"/>
        <v/>
      </c>
    </row>
    <row r="471" spans="1:7" outlineLevel="1" x14ac:dyDescent="0.3">
      <c r="A471" s="53" t="s">
        <v>1331</v>
      </c>
      <c r="B471" s="140" t="s">
        <v>1052</v>
      </c>
      <c r="C471" s="72"/>
      <c r="D471" s="171"/>
      <c r="F471" s="82" t="str">
        <f t="shared" si="20"/>
        <v/>
      </c>
      <c r="G471" s="82" t="str">
        <f t="shared" si="21"/>
        <v/>
      </c>
    </row>
    <row r="472" spans="1:7" outlineLevel="1" x14ac:dyDescent="0.3">
      <c r="A472" s="53" t="s">
        <v>1332</v>
      </c>
      <c r="B472" s="87"/>
      <c r="F472" s="101"/>
      <c r="G472" s="101"/>
    </row>
    <row r="473" spans="1:7" outlineLevel="1" x14ac:dyDescent="0.3">
      <c r="A473" s="53" t="s">
        <v>1333</v>
      </c>
      <c r="B473" s="87"/>
      <c r="F473" s="101"/>
      <c r="G473" s="101"/>
    </row>
    <row r="474" spans="1:7" outlineLevel="1" x14ac:dyDescent="0.3">
      <c r="A474" s="53" t="s">
        <v>1334</v>
      </c>
      <c r="B474" s="87"/>
      <c r="F474" s="161"/>
      <c r="G474" s="161"/>
    </row>
    <row r="475" spans="1:7" ht="15" customHeight="1" x14ac:dyDescent="0.3">
      <c r="A475" s="64"/>
      <c r="B475" s="64" t="s">
        <v>1335</v>
      </c>
      <c r="C475" s="64" t="s">
        <v>969</v>
      </c>
      <c r="D475" s="64" t="s">
        <v>970</v>
      </c>
      <c r="E475" s="64"/>
      <c r="F475" s="64" t="s">
        <v>762</v>
      </c>
      <c r="G475" s="64" t="s">
        <v>971</v>
      </c>
    </row>
    <row r="476" spans="1:7" x14ac:dyDescent="0.3">
      <c r="A476" s="53" t="s">
        <v>1336</v>
      </c>
      <c r="B476" s="53" t="s">
        <v>1022</v>
      </c>
      <c r="C476" s="69" t="s">
        <v>542</v>
      </c>
      <c r="D476" s="55"/>
      <c r="F476" s="55"/>
      <c r="G476" s="55"/>
    </row>
    <row r="477" spans="1:7" x14ac:dyDescent="0.3">
      <c r="C477" s="55"/>
      <c r="D477" s="55"/>
      <c r="F477" s="55"/>
      <c r="G477" s="55"/>
    </row>
    <row r="478" spans="1:7" x14ac:dyDescent="0.3">
      <c r="B478" s="68" t="s">
        <v>1023</v>
      </c>
      <c r="C478" s="55"/>
      <c r="D478" s="55"/>
      <c r="F478" s="55"/>
      <c r="G478" s="55"/>
    </row>
    <row r="479" spans="1:7" x14ac:dyDescent="0.3">
      <c r="A479" s="53" t="s">
        <v>1337</v>
      </c>
      <c r="B479" s="53" t="s">
        <v>1025</v>
      </c>
      <c r="C479" s="69" t="s">
        <v>542</v>
      </c>
      <c r="D479" s="69" t="s">
        <v>542</v>
      </c>
      <c r="F479" s="82" t="str">
        <f>IF($C$487=0,"",IF(C479="[Mark as ND1 if not relevant]","",C479/$C$487))</f>
        <v/>
      </c>
      <c r="G479" s="82" t="str">
        <f>IF($D$487=0,"",IF(D479="[Mark as ND1 if not relevant]","",D479/$D$487))</f>
        <v/>
      </c>
    </row>
    <row r="480" spans="1:7" x14ac:dyDescent="0.3">
      <c r="A480" s="53" t="s">
        <v>1338</v>
      </c>
      <c r="B480" s="53" t="s">
        <v>1027</v>
      </c>
      <c r="C480" s="69" t="s">
        <v>542</v>
      </c>
      <c r="D480" s="69" t="s">
        <v>542</v>
      </c>
      <c r="F480" s="82" t="str">
        <f t="shared" ref="F480:F486" si="22">IF($C$487=0,"",IF(C480="[Mark as ND1 if not relevant]","",C480/$C$487))</f>
        <v/>
      </c>
      <c r="G480" s="82" t="str">
        <f t="shared" ref="G480:G486" si="23">IF($D$487=0,"",IF(D480="[Mark as ND1 if not relevant]","",D480/$D$487))</f>
        <v/>
      </c>
    </row>
    <row r="481" spans="1:7" x14ac:dyDescent="0.3">
      <c r="A481" s="53" t="s">
        <v>1339</v>
      </c>
      <c r="B481" s="53" t="s">
        <v>1029</v>
      </c>
      <c r="C481" s="69" t="s">
        <v>542</v>
      </c>
      <c r="D481" s="69" t="s">
        <v>542</v>
      </c>
      <c r="F481" s="82" t="str">
        <f t="shared" si="22"/>
        <v/>
      </c>
      <c r="G481" s="82" t="str">
        <f t="shared" si="23"/>
        <v/>
      </c>
    </row>
    <row r="482" spans="1:7" x14ac:dyDescent="0.3">
      <c r="A482" s="53" t="s">
        <v>1340</v>
      </c>
      <c r="B482" s="53" t="s">
        <v>1031</v>
      </c>
      <c r="C482" s="69" t="s">
        <v>542</v>
      </c>
      <c r="D482" s="69" t="s">
        <v>542</v>
      </c>
      <c r="F482" s="82" t="str">
        <f t="shared" si="22"/>
        <v/>
      </c>
      <c r="G482" s="82" t="str">
        <f t="shared" si="23"/>
        <v/>
      </c>
    </row>
    <row r="483" spans="1:7" x14ac:dyDescent="0.3">
      <c r="A483" s="53" t="s">
        <v>1341</v>
      </c>
      <c r="B483" s="53" t="s">
        <v>1033</v>
      </c>
      <c r="C483" s="69" t="s">
        <v>542</v>
      </c>
      <c r="D483" s="69" t="s">
        <v>542</v>
      </c>
      <c r="F483" s="82" t="str">
        <f t="shared" si="22"/>
        <v/>
      </c>
      <c r="G483" s="82" t="str">
        <f t="shared" si="23"/>
        <v/>
      </c>
    </row>
    <row r="484" spans="1:7" x14ac:dyDescent="0.3">
      <c r="A484" s="53" t="s">
        <v>1342</v>
      </c>
      <c r="B484" s="53" t="s">
        <v>1035</v>
      </c>
      <c r="C484" s="69" t="s">
        <v>542</v>
      </c>
      <c r="D484" s="69" t="s">
        <v>542</v>
      </c>
      <c r="F484" s="82" t="str">
        <f t="shared" si="22"/>
        <v/>
      </c>
      <c r="G484" s="82" t="str">
        <f t="shared" si="23"/>
        <v/>
      </c>
    </row>
    <row r="485" spans="1:7" x14ac:dyDescent="0.3">
      <c r="A485" s="53" t="s">
        <v>1343</v>
      </c>
      <c r="B485" s="53" t="s">
        <v>1037</v>
      </c>
      <c r="C485" s="69" t="s">
        <v>542</v>
      </c>
      <c r="D485" s="69" t="s">
        <v>542</v>
      </c>
      <c r="F485" s="82" t="str">
        <f t="shared" si="22"/>
        <v/>
      </c>
      <c r="G485" s="82" t="str">
        <f t="shared" si="23"/>
        <v/>
      </c>
    </row>
    <row r="486" spans="1:7" x14ac:dyDescent="0.3">
      <c r="A486" s="53" t="s">
        <v>1344</v>
      </c>
      <c r="B486" s="53" t="s">
        <v>1039</v>
      </c>
      <c r="C486" s="69" t="s">
        <v>542</v>
      </c>
      <c r="D486" s="69" t="s">
        <v>542</v>
      </c>
      <c r="F486" s="82" t="str">
        <f t="shared" si="22"/>
        <v/>
      </c>
      <c r="G486" s="82" t="str">
        <f t="shared" si="23"/>
        <v/>
      </c>
    </row>
    <row r="487" spans="1:7" x14ac:dyDescent="0.3">
      <c r="A487" s="53" t="s">
        <v>1345</v>
      </c>
      <c r="B487" s="84" t="s">
        <v>271</v>
      </c>
      <c r="C487" s="108">
        <f>SUM(C479:C486)</f>
        <v>0</v>
      </c>
      <c r="D487" s="164">
        <f>SUM(D479:D486)</f>
        <v>0</v>
      </c>
      <c r="F487" s="139">
        <f>SUM(F479:F486)</f>
        <v>0</v>
      </c>
      <c r="G487" s="139">
        <f>SUM(G479:G486)</f>
        <v>0</v>
      </c>
    </row>
    <row r="488" spans="1:7" outlineLevel="1" x14ac:dyDescent="0.3">
      <c r="A488" s="53" t="s">
        <v>1346</v>
      </c>
      <c r="B488" s="140" t="s">
        <v>1042</v>
      </c>
      <c r="C488" s="69"/>
      <c r="D488" s="143"/>
      <c r="F488" s="82" t="str">
        <f t="shared" ref="F488:F493" si="24">IF($C$487=0,"",IF(C488="[for completion]","",C488/$C$487))</f>
        <v/>
      </c>
      <c r="G488" s="82" t="str">
        <f t="shared" ref="G488:G493" si="25">IF($D$487=0,"",IF(D488="[for completion]","",D488/$D$487))</f>
        <v/>
      </c>
    </row>
    <row r="489" spans="1:7" outlineLevel="1" x14ac:dyDescent="0.3">
      <c r="A489" s="53" t="s">
        <v>1347</v>
      </c>
      <c r="B489" s="140" t="s">
        <v>1044</v>
      </c>
      <c r="C489" s="69"/>
      <c r="D489" s="143"/>
      <c r="F489" s="82" t="str">
        <f t="shared" si="24"/>
        <v/>
      </c>
      <c r="G489" s="82" t="str">
        <f t="shared" si="25"/>
        <v/>
      </c>
    </row>
    <row r="490" spans="1:7" outlineLevel="1" x14ac:dyDescent="0.3">
      <c r="A490" s="53" t="s">
        <v>1348</v>
      </c>
      <c r="B490" s="140" t="s">
        <v>1046</v>
      </c>
      <c r="C490" s="69"/>
      <c r="D490" s="143"/>
      <c r="F490" s="82" t="str">
        <f t="shared" si="24"/>
        <v/>
      </c>
      <c r="G490" s="82" t="str">
        <f t="shared" si="25"/>
        <v/>
      </c>
    </row>
    <row r="491" spans="1:7" outlineLevel="1" x14ac:dyDescent="0.3">
      <c r="A491" s="53" t="s">
        <v>1349</v>
      </c>
      <c r="B491" s="140" t="s">
        <v>1048</v>
      </c>
      <c r="C491" s="69"/>
      <c r="D491" s="143"/>
      <c r="F491" s="82" t="str">
        <f t="shared" si="24"/>
        <v/>
      </c>
      <c r="G491" s="82" t="str">
        <f t="shared" si="25"/>
        <v/>
      </c>
    </row>
    <row r="492" spans="1:7" outlineLevel="1" x14ac:dyDescent="0.3">
      <c r="A492" s="53" t="s">
        <v>1350</v>
      </c>
      <c r="B492" s="140" t="s">
        <v>1050</v>
      </c>
      <c r="C492" s="69"/>
      <c r="D492" s="143"/>
      <c r="F492" s="82" t="str">
        <f t="shared" si="24"/>
        <v/>
      </c>
      <c r="G492" s="82" t="str">
        <f t="shared" si="25"/>
        <v/>
      </c>
    </row>
    <row r="493" spans="1:7" outlineLevel="1" x14ac:dyDescent="0.3">
      <c r="A493" s="53" t="s">
        <v>1351</v>
      </c>
      <c r="B493" s="140" t="s">
        <v>1052</v>
      </c>
      <c r="C493" s="69"/>
      <c r="D493" s="143"/>
      <c r="F493" s="82" t="str">
        <f t="shared" si="24"/>
        <v/>
      </c>
      <c r="G493" s="82" t="str">
        <f t="shared" si="25"/>
        <v/>
      </c>
    </row>
    <row r="494" spans="1:7" outlineLevel="1" x14ac:dyDescent="0.3">
      <c r="A494" s="53" t="s">
        <v>1352</v>
      </c>
      <c r="B494" s="87"/>
      <c r="F494" s="165"/>
      <c r="G494" s="165"/>
    </row>
    <row r="495" spans="1:7" outlineLevel="1" x14ac:dyDescent="0.3">
      <c r="A495" s="53" t="s">
        <v>1353</v>
      </c>
      <c r="B495" s="87"/>
      <c r="F495" s="165"/>
      <c r="G495" s="165"/>
    </row>
    <row r="496" spans="1:7" outlineLevel="1" x14ac:dyDescent="0.3">
      <c r="A496" s="53" t="s">
        <v>1354</v>
      </c>
      <c r="B496" s="87"/>
      <c r="F496" s="165"/>
      <c r="G496" s="151"/>
    </row>
    <row r="497" spans="1:7" ht="15" customHeight="1" x14ac:dyDescent="0.3">
      <c r="A497" s="64"/>
      <c r="B497" s="64" t="s">
        <v>1355</v>
      </c>
      <c r="C497" s="64" t="s">
        <v>1356</v>
      </c>
      <c r="D497" s="64"/>
      <c r="E497" s="64"/>
      <c r="F497" s="64"/>
      <c r="G497" s="67"/>
    </row>
    <row r="498" spans="1:7" x14ac:dyDescent="0.3">
      <c r="A498" s="53" t="s">
        <v>1357</v>
      </c>
      <c r="B498" s="68" t="s">
        <v>1358</v>
      </c>
      <c r="C498" s="74" t="s">
        <v>542</v>
      </c>
      <c r="G498" s="39"/>
    </row>
    <row r="499" spans="1:7" x14ac:dyDescent="0.3">
      <c r="A499" s="53" t="s">
        <v>1359</v>
      </c>
      <c r="B499" s="68" t="s">
        <v>1360</v>
      </c>
      <c r="C499" s="74" t="s">
        <v>542</v>
      </c>
      <c r="G499" s="39"/>
    </row>
    <row r="500" spans="1:7" x14ac:dyDescent="0.3">
      <c r="A500" s="53" t="s">
        <v>1361</v>
      </c>
      <c r="B500" s="68" t="s">
        <v>1362</v>
      </c>
      <c r="C500" s="74" t="s">
        <v>542</v>
      </c>
      <c r="G500" s="39"/>
    </row>
    <row r="501" spans="1:7" x14ac:dyDescent="0.3">
      <c r="A501" s="53" t="s">
        <v>1363</v>
      </c>
      <c r="B501" s="68" t="s">
        <v>1364</v>
      </c>
      <c r="C501" s="74" t="s">
        <v>542</v>
      </c>
      <c r="G501" s="39"/>
    </row>
    <row r="502" spans="1:7" x14ac:dyDescent="0.3">
      <c r="A502" s="53" t="s">
        <v>1365</v>
      </c>
      <c r="B502" s="68" t="s">
        <v>1366</v>
      </c>
      <c r="C502" s="74" t="s">
        <v>542</v>
      </c>
      <c r="G502" s="39"/>
    </row>
    <row r="503" spans="1:7" x14ac:dyDescent="0.3">
      <c r="A503" s="53" t="s">
        <v>1367</v>
      </c>
      <c r="B503" s="68" t="s">
        <v>1368</v>
      </c>
      <c r="C503" s="74" t="s">
        <v>542</v>
      </c>
      <c r="G503" s="39"/>
    </row>
    <row r="504" spans="1:7" x14ac:dyDescent="0.3">
      <c r="A504" s="53" t="s">
        <v>1369</v>
      </c>
      <c r="B504" s="68" t="s">
        <v>1370</v>
      </c>
      <c r="C504" s="74" t="s">
        <v>542</v>
      </c>
      <c r="G504" s="39"/>
    </row>
    <row r="505" spans="1:7" x14ac:dyDescent="0.3">
      <c r="A505" s="53" t="s">
        <v>1371</v>
      </c>
      <c r="B505" s="68" t="s">
        <v>1372</v>
      </c>
      <c r="C505" s="74" t="s">
        <v>542</v>
      </c>
      <c r="G505" s="39"/>
    </row>
    <row r="506" spans="1:7" x14ac:dyDescent="0.3">
      <c r="A506" s="53" t="s">
        <v>1373</v>
      </c>
      <c r="B506" s="68" t="s">
        <v>1374</v>
      </c>
      <c r="C506" s="74" t="s">
        <v>542</v>
      </c>
      <c r="G506" s="39"/>
    </row>
    <row r="507" spans="1:7" x14ac:dyDescent="0.3">
      <c r="A507" s="53" t="s">
        <v>1375</v>
      </c>
      <c r="B507" s="68" t="s">
        <v>1376</v>
      </c>
      <c r="C507" s="74" t="s">
        <v>542</v>
      </c>
      <c r="G507" s="39"/>
    </row>
    <row r="508" spans="1:7" x14ac:dyDescent="0.3">
      <c r="A508" s="53" t="s">
        <v>1377</v>
      </c>
      <c r="B508" s="68" t="s">
        <v>1378</v>
      </c>
      <c r="C508" s="74" t="s">
        <v>542</v>
      </c>
      <c r="G508" s="39"/>
    </row>
    <row r="509" spans="1:7" x14ac:dyDescent="0.3">
      <c r="A509" s="53" t="s">
        <v>1379</v>
      </c>
      <c r="B509" s="68" t="s">
        <v>1380</v>
      </c>
      <c r="C509" s="74" t="s">
        <v>542</v>
      </c>
      <c r="G509" s="39"/>
    </row>
    <row r="510" spans="1:7" x14ac:dyDescent="0.3">
      <c r="A510" s="53" t="s">
        <v>1381</v>
      </c>
      <c r="B510" s="68" t="s">
        <v>269</v>
      </c>
      <c r="C510" s="74" t="s">
        <v>542</v>
      </c>
      <c r="G510" s="39"/>
    </row>
    <row r="511" spans="1:7" outlineLevel="1" x14ac:dyDescent="0.3">
      <c r="A511" s="53" t="s">
        <v>1382</v>
      </c>
      <c r="B511" s="140" t="s">
        <v>1383</v>
      </c>
      <c r="C511" s="74"/>
      <c r="G511" s="39"/>
    </row>
    <row r="512" spans="1:7" outlineLevel="1" x14ac:dyDescent="0.3">
      <c r="A512" s="53" t="s">
        <v>1384</v>
      </c>
      <c r="B512" s="149" t="s">
        <v>273</v>
      </c>
      <c r="C512" s="74"/>
      <c r="G512" s="39"/>
    </row>
    <row r="513" spans="1:7" outlineLevel="1" x14ac:dyDescent="0.3">
      <c r="A513" s="53" t="s">
        <v>1385</v>
      </c>
      <c r="B513" s="149" t="s">
        <v>273</v>
      </c>
      <c r="C513" s="74"/>
      <c r="G513" s="39"/>
    </row>
    <row r="514" spans="1:7" outlineLevel="1" x14ac:dyDescent="0.3">
      <c r="A514" s="53" t="s">
        <v>1386</v>
      </c>
      <c r="B514" s="149" t="s">
        <v>273</v>
      </c>
      <c r="C514" s="74"/>
      <c r="G514" s="39"/>
    </row>
    <row r="515" spans="1:7" outlineLevel="1" x14ac:dyDescent="0.3">
      <c r="A515" s="53" t="s">
        <v>1387</v>
      </c>
      <c r="B515" s="149" t="s">
        <v>273</v>
      </c>
      <c r="C515" s="74"/>
      <c r="G515" s="39"/>
    </row>
    <row r="516" spans="1:7" outlineLevel="1" x14ac:dyDescent="0.3">
      <c r="A516" s="53" t="s">
        <v>1388</v>
      </c>
      <c r="B516" s="149" t="s">
        <v>273</v>
      </c>
      <c r="C516" s="74"/>
      <c r="G516" s="39"/>
    </row>
    <row r="517" spans="1:7" outlineLevel="1" x14ac:dyDescent="0.3">
      <c r="A517" s="53" t="s">
        <v>1389</v>
      </c>
      <c r="B517" s="149" t="s">
        <v>273</v>
      </c>
      <c r="C517" s="74"/>
      <c r="G517" s="39"/>
    </row>
    <row r="518" spans="1:7" outlineLevel="1" x14ac:dyDescent="0.3">
      <c r="A518" s="53" t="s">
        <v>1390</v>
      </c>
      <c r="B518" s="149" t="s">
        <v>273</v>
      </c>
      <c r="C518" s="74"/>
      <c r="G518" s="39"/>
    </row>
    <row r="519" spans="1:7" outlineLevel="1" x14ac:dyDescent="0.3">
      <c r="A519" s="53" t="s">
        <v>1391</v>
      </c>
      <c r="B519" s="149" t="s">
        <v>273</v>
      </c>
      <c r="C519" s="74"/>
      <c r="G519" s="39"/>
    </row>
    <row r="520" spans="1:7" outlineLevel="1" x14ac:dyDescent="0.3">
      <c r="A520" s="53" t="s">
        <v>1392</v>
      </c>
      <c r="B520" s="149" t="s">
        <v>273</v>
      </c>
      <c r="C520" s="74"/>
      <c r="G520" s="39"/>
    </row>
    <row r="521" spans="1:7" outlineLevel="1" x14ac:dyDescent="0.3">
      <c r="A521" s="53" t="s">
        <v>1393</v>
      </c>
      <c r="B521" s="149" t="s">
        <v>273</v>
      </c>
      <c r="C521" s="74"/>
      <c r="G521" s="39"/>
    </row>
    <row r="522" spans="1:7" outlineLevel="1" x14ac:dyDescent="0.3">
      <c r="A522" s="53" t="s">
        <v>1394</v>
      </c>
      <c r="B522" s="149" t="s">
        <v>273</v>
      </c>
      <c r="C522" s="74"/>
    </row>
    <row r="523" spans="1:7" outlineLevel="1" x14ac:dyDescent="0.3">
      <c r="A523" s="53" t="s">
        <v>1395</v>
      </c>
      <c r="B523" s="149" t="s">
        <v>273</v>
      </c>
      <c r="C523" s="74"/>
    </row>
    <row r="524" spans="1:7" outlineLevel="1" x14ac:dyDescent="0.3">
      <c r="A524" s="53" t="s">
        <v>1396</v>
      </c>
      <c r="B524" s="149" t="s">
        <v>273</v>
      </c>
      <c r="C524" s="74"/>
    </row>
    <row r="525" spans="1:7" s="2" customFormat="1" x14ac:dyDescent="0.3">
      <c r="A525" s="106"/>
      <c r="B525" s="106" t="s">
        <v>1397</v>
      </c>
      <c r="C525" s="64" t="s">
        <v>229</v>
      </c>
      <c r="D525" s="64" t="s">
        <v>1398</v>
      </c>
      <c r="E525" s="64"/>
      <c r="F525" s="64" t="s">
        <v>762</v>
      </c>
      <c r="G525" s="64" t="s">
        <v>1399</v>
      </c>
    </row>
    <row r="526" spans="1:7" s="2" customFormat="1" x14ac:dyDescent="0.3">
      <c r="A526" s="53" t="s">
        <v>1400</v>
      </c>
      <c r="B526" s="122" t="s">
        <v>1149</v>
      </c>
      <c r="C526" s="69" t="s">
        <v>542</v>
      </c>
      <c r="D526" s="143" t="s">
        <v>542</v>
      </c>
      <c r="E526" s="45"/>
      <c r="F526" s="82" t="str">
        <f>IF($C$544=0,"",IF(C526="[for completion]","",IF(C526="","",C526/$C$544)))</f>
        <v/>
      </c>
      <c r="G526" s="82" t="str">
        <f>IF($D$544=0,"",IF(D526="[for completion]","",IF(D526="","",D526/$D$544)))</f>
        <v/>
      </c>
    </row>
    <row r="527" spans="1:7" s="2" customFormat="1" x14ac:dyDescent="0.3">
      <c r="A527" s="53" t="s">
        <v>1401</v>
      </c>
      <c r="B527" s="122" t="s">
        <v>1149</v>
      </c>
      <c r="C527" s="69" t="s">
        <v>542</v>
      </c>
      <c r="D527" s="143" t="s">
        <v>542</v>
      </c>
      <c r="E527" s="45"/>
      <c r="F527" s="82" t="str">
        <f t="shared" ref="F527:F543" si="26">IF($C$544=0,"",IF(C527="[for completion]","",IF(C527="","",C527/$C$544)))</f>
        <v/>
      </c>
      <c r="G527" s="82" t="str">
        <f t="shared" ref="G527:G543" si="27">IF($D$544=0,"",IF(D527="[for completion]","",IF(D527="","",D527/$D$544)))</f>
        <v/>
      </c>
    </row>
    <row r="528" spans="1:7" s="2" customFormat="1" x14ac:dyDescent="0.3">
      <c r="A528" s="53" t="s">
        <v>1402</v>
      </c>
      <c r="B528" s="122" t="s">
        <v>1149</v>
      </c>
      <c r="C528" s="69" t="s">
        <v>542</v>
      </c>
      <c r="D528" s="143" t="s">
        <v>542</v>
      </c>
      <c r="E528" s="45"/>
      <c r="F528" s="82" t="str">
        <f t="shared" si="26"/>
        <v/>
      </c>
      <c r="G528" s="82" t="str">
        <f t="shared" si="27"/>
        <v/>
      </c>
    </row>
    <row r="529" spans="1:7" s="2" customFormat="1" x14ac:dyDescent="0.3">
      <c r="A529" s="53" t="s">
        <v>1403</v>
      </c>
      <c r="B529" s="122" t="s">
        <v>1149</v>
      </c>
      <c r="C529" s="69" t="s">
        <v>542</v>
      </c>
      <c r="D529" s="143" t="s">
        <v>542</v>
      </c>
      <c r="E529" s="45"/>
      <c r="F529" s="82" t="str">
        <f t="shared" si="26"/>
        <v/>
      </c>
      <c r="G529" s="82" t="str">
        <f t="shared" si="27"/>
        <v/>
      </c>
    </row>
    <row r="530" spans="1:7" s="2" customFormat="1" x14ac:dyDescent="0.3">
      <c r="A530" s="53" t="s">
        <v>1404</v>
      </c>
      <c r="B530" s="122" t="s">
        <v>1149</v>
      </c>
      <c r="C530" s="69" t="s">
        <v>542</v>
      </c>
      <c r="D530" s="143" t="s">
        <v>542</v>
      </c>
      <c r="E530" s="45"/>
      <c r="F530" s="82" t="str">
        <f t="shared" si="26"/>
        <v/>
      </c>
      <c r="G530" s="82" t="str">
        <f t="shared" si="27"/>
        <v/>
      </c>
    </row>
    <row r="531" spans="1:7" s="2" customFormat="1" x14ac:dyDescent="0.3">
      <c r="A531" s="53" t="s">
        <v>1405</v>
      </c>
      <c r="B531" s="122" t="s">
        <v>1149</v>
      </c>
      <c r="C531" s="69" t="s">
        <v>542</v>
      </c>
      <c r="D531" s="143" t="s">
        <v>542</v>
      </c>
      <c r="E531" s="45"/>
      <c r="F531" s="82" t="str">
        <f t="shared" si="26"/>
        <v/>
      </c>
      <c r="G531" s="82" t="str">
        <f t="shared" si="27"/>
        <v/>
      </c>
    </row>
    <row r="532" spans="1:7" s="2" customFormat="1" x14ac:dyDescent="0.3">
      <c r="A532" s="53" t="s">
        <v>1406</v>
      </c>
      <c r="B532" s="122" t="s">
        <v>1149</v>
      </c>
      <c r="C532" s="69" t="s">
        <v>542</v>
      </c>
      <c r="D532" s="143" t="s">
        <v>542</v>
      </c>
      <c r="E532" s="45"/>
      <c r="F532" s="82" t="str">
        <f t="shared" si="26"/>
        <v/>
      </c>
      <c r="G532" s="82" t="str">
        <f t="shared" si="27"/>
        <v/>
      </c>
    </row>
    <row r="533" spans="1:7" s="2" customFormat="1" x14ac:dyDescent="0.3">
      <c r="A533" s="53" t="s">
        <v>1407</v>
      </c>
      <c r="B533" s="122" t="s">
        <v>1149</v>
      </c>
      <c r="C533" s="69" t="s">
        <v>542</v>
      </c>
      <c r="D533" s="143" t="s">
        <v>542</v>
      </c>
      <c r="E533" s="45"/>
      <c r="F533" s="82" t="str">
        <f t="shared" si="26"/>
        <v/>
      </c>
      <c r="G533" s="82" t="str">
        <f t="shared" si="27"/>
        <v/>
      </c>
    </row>
    <row r="534" spans="1:7" s="2" customFormat="1" x14ac:dyDescent="0.3">
      <c r="A534" s="53" t="s">
        <v>1408</v>
      </c>
      <c r="B534" s="122" t="s">
        <v>1149</v>
      </c>
      <c r="C534" s="69" t="s">
        <v>542</v>
      </c>
      <c r="D534" s="143" t="s">
        <v>542</v>
      </c>
      <c r="E534" s="45"/>
      <c r="F534" s="82" t="str">
        <f t="shared" si="26"/>
        <v/>
      </c>
      <c r="G534" s="82" t="str">
        <f t="shared" si="27"/>
        <v/>
      </c>
    </row>
    <row r="535" spans="1:7" s="2" customFormat="1" x14ac:dyDescent="0.3">
      <c r="A535" s="53" t="s">
        <v>1409</v>
      </c>
      <c r="B535" s="122" t="s">
        <v>1149</v>
      </c>
      <c r="C535" s="69" t="s">
        <v>542</v>
      </c>
      <c r="D535" s="143" t="s">
        <v>542</v>
      </c>
      <c r="E535" s="45"/>
      <c r="F535" s="82" t="str">
        <f t="shared" si="26"/>
        <v/>
      </c>
      <c r="G535" s="82" t="str">
        <f t="shared" si="27"/>
        <v/>
      </c>
    </row>
    <row r="536" spans="1:7" s="2" customFormat="1" x14ac:dyDescent="0.3">
      <c r="A536" s="53" t="s">
        <v>1410</v>
      </c>
      <c r="B536" s="122" t="s">
        <v>1149</v>
      </c>
      <c r="C536" s="69" t="s">
        <v>542</v>
      </c>
      <c r="D536" s="143" t="s">
        <v>542</v>
      </c>
      <c r="E536" s="45"/>
      <c r="F536" s="82" t="str">
        <f t="shared" si="26"/>
        <v/>
      </c>
      <c r="G536" s="82" t="str">
        <f t="shared" si="27"/>
        <v/>
      </c>
    </row>
    <row r="537" spans="1:7" s="2" customFormat="1" x14ac:dyDescent="0.3">
      <c r="A537" s="53" t="s">
        <v>1411</v>
      </c>
      <c r="B537" s="122" t="s">
        <v>1149</v>
      </c>
      <c r="C537" s="69" t="s">
        <v>542</v>
      </c>
      <c r="D537" s="143" t="s">
        <v>542</v>
      </c>
      <c r="E537" s="45"/>
      <c r="F537" s="82" t="str">
        <f t="shared" si="26"/>
        <v/>
      </c>
      <c r="G537" s="82" t="str">
        <f t="shared" si="27"/>
        <v/>
      </c>
    </row>
    <row r="538" spans="1:7" s="2" customFormat="1" x14ac:dyDescent="0.3">
      <c r="A538" s="53" t="s">
        <v>1412</v>
      </c>
      <c r="B538" s="122" t="s">
        <v>1149</v>
      </c>
      <c r="C538" s="69" t="s">
        <v>542</v>
      </c>
      <c r="D538" s="143" t="s">
        <v>542</v>
      </c>
      <c r="E538" s="45"/>
      <c r="F538" s="82" t="str">
        <f t="shared" si="26"/>
        <v/>
      </c>
      <c r="G538" s="82" t="str">
        <f t="shared" si="27"/>
        <v/>
      </c>
    </row>
    <row r="539" spans="1:7" s="2" customFormat="1" x14ac:dyDescent="0.3">
      <c r="A539" s="53" t="s">
        <v>1413</v>
      </c>
      <c r="B539" s="122" t="s">
        <v>1149</v>
      </c>
      <c r="C539" s="69" t="s">
        <v>542</v>
      </c>
      <c r="D539" s="143" t="s">
        <v>542</v>
      </c>
      <c r="E539" s="45"/>
      <c r="F539" s="82" t="str">
        <f t="shared" si="26"/>
        <v/>
      </c>
      <c r="G539" s="82" t="str">
        <f t="shared" si="27"/>
        <v/>
      </c>
    </row>
    <row r="540" spans="1:7" s="2" customFormat="1" x14ac:dyDescent="0.3">
      <c r="A540" s="53" t="s">
        <v>1414</v>
      </c>
      <c r="B540" s="122" t="s">
        <v>1149</v>
      </c>
      <c r="C540" s="69" t="s">
        <v>542</v>
      </c>
      <c r="D540" s="143" t="s">
        <v>542</v>
      </c>
      <c r="E540" s="45"/>
      <c r="F540" s="82" t="str">
        <f t="shared" si="26"/>
        <v/>
      </c>
      <c r="G540" s="82" t="str">
        <f t="shared" si="27"/>
        <v/>
      </c>
    </row>
    <row r="541" spans="1:7" s="2" customFormat="1" x14ac:dyDescent="0.3">
      <c r="A541" s="53" t="s">
        <v>1415</v>
      </c>
      <c r="B541" s="122" t="s">
        <v>1149</v>
      </c>
      <c r="C541" s="69" t="s">
        <v>542</v>
      </c>
      <c r="D541" s="143" t="s">
        <v>542</v>
      </c>
      <c r="E541" s="45"/>
      <c r="F541" s="82" t="str">
        <f t="shared" si="26"/>
        <v/>
      </c>
      <c r="G541" s="82" t="str">
        <f t="shared" si="27"/>
        <v/>
      </c>
    </row>
    <row r="542" spans="1:7" s="2" customFormat="1" x14ac:dyDescent="0.3">
      <c r="A542" s="53" t="s">
        <v>1416</v>
      </c>
      <c r="B542" s="122" t="s">
        <v>1149</v>
      </c>
      <c r="C542" s="69" t="s">
        <v>542</v>
      </c>
      <c r="D542" s="143" t="s">
        <v>542</v>
      </c>
      <c r="E542" s="45"/>
      <c r="F542" s="82" t="str">
        <f t="shared" si="26"/>
        <v/>
      </c>
      <c r="G542" s="82" t="str">
        <f t="shared" si="27"/>
        <v/>
      </c>
    </row>
    <row r="543" spans="1:7" s="2" customFormat="1" x14ac:dyDescent="0.3">
      <c r="A543" s="53" t="s">
        <v>1417</v>
      </c>
      <c r="B543" s="68" t="s">
        <v>1142</v>
      </c>
      <c r="C543" s="69" t="s">
        <v>542</v>
      </c>
      <c r="D543" s="143" t="s">
        <v>542</v>
      </c>
      <c r="E543" s="45"/>
      <c r="F543" s="82" t="str">
        <f t="shared" si="26"/>
        <v/>
      </c>
      <c r="G543" s="82" t="str">
        <f t="shared" si="27"/>
        <v/>
      </c>
    </row>
    <row r="544" spans="1:7" s="2" customFormat="1" x14ac:dyDescent="0.3">
      <c r="A544" s="53" t="s">
        <v>1418</v>
      </c>
      <c r="B544" s="68" t="s">
        <v>271</v>
      </c>
      <c r="C544" s="108">
        <f>SUM(C526:C543)</f>
        <v>0</v>
      </c>
      <c r="D544" s="164">
        <f>SUM(D526:D543)</f>
        <v>0</v>
      </c>
      <c r="E544" s="45"/>
      <c r="F544" s="139">
        <f>SUM(F526:F543)</f>
        <v>0</v>
      </c>
      <c r="G544" s="139">
        <f>SUM(G526:G543)</f>
        <v>0</v>
      </c>
    </row>
    <row r="545" spans="1:7" s="2" customFormat="1" x14ac:dyDescent="0.3">
      <c r="A545" s="53" t="s">
        <v>1419</v>
      </c>
      <c r="B545" s="60"/>
      <c r="C545" s="39"/>
      <c r="D545" s="39"/>
      <c r="E545" s="45"/>
      <c r="F545" s="45"/>
      <c r="G545" s="45"/>
    </row>
    <row r="546" spans="1:7" s="2" customFormat="1" x14ac:dyDescent="0.3">
      <c r="A546" s="53" t="s">
        <v>1420</v>
      </c>
      <c r="B546" s="60"/>
      <c r="C546" s="39"/>
      <c r="D546" s="39"/>
      <c r="E546" s="45"/>
      <c r="F546" s="45"/>
      <c r="G546" s="45"/>
    </row>
    <row r="547" spans="1:7" s="2" customFormat="1" x14ac:dyDescent="0.3">
      <c r="A547" s="53" t="s">
        <v>1421</v>
      </c>
      <c r="B547" s="60"/>
      <c r="C547" s="39"/>
      <c r="D547" s="39"/>
      <c r="E547" s="45"/>
      <c r="F547" s="45"/>
      <c r="G547" s="45"/>
    </row>
    <row r="548" spans="1:7" s="2" customFormat="1" x14ac:dyDescent="0.3">
      <c r="A548" s="106"/>
      <c r="B548" s="106" t="s">
        <v>1422</v>
      </c>
      <c r="C548" s="64" t="s">
        <v>229</v>
      </c>
      <c r="D548" s="64" t="s">
        <v>1398</v>
      </c>
      <c r="E548" s="64"/>
      <c r="F548" s="64" t="s">
        <v>762</v>
      </c>
      <c r="G548" s="64" t="s">
        <v>1399</v>
      </c>
    </row>
    <row r="549" spans="1:7" s="2" customFormat="1" x14ac:dyDescent="0.3">
      <c r="A549" s="53" t="s">
        <v>1423</v>
      </c>
      <c r="B549" s="122" t="s">
        <v>1149</v>
      </c>
      <c r="C549" s="69" t="s">
        <v>542</v>
      </c>
      <c r="D549" s="143" t="s">
        <v>542</v>
      </c>
      <c r="E549" s="45"/>
      <c r="F549" s="82" t="str">
        <f>IF($C$567=0,"",IF(C549="[for completion]","",IF(C549="","",C549/$C$567)))</f>
        <v/>
      </c>
      <c r="G549" s="82" t="str">
        <f>IF($D$567=0,"",IF(D549="[for completion]","",IF(D549="","",D549/$D$567)))</f>
        <v/>
      </c>
    </row>
    <row r="550" spans="1:7" s="2" customFormat="1" x14ac:dyDescent="0.3">
      <c r="A550" s="53" t="s">
        <v>1424</v>
      </c>
      <c r="B550" s="122" t="s">
        <v>1149</v>
      </c>
      <c r="C550" s="69" t="s">
        <v>542</v>
      </c>
      <c r="D550" s="143" t="s">
        <v>542</v>
      </c>
      <c r="E550" s="45"/>
      <c r="F550" s="82" t="str">
        <f t="shared" ref="F550:F566" si="28">IF($C$567=0,"",IF(C550="[for completion]","",IF(C550="","",C550/$C$567)))</f>
        <v/>
      </c>
      <c r="G550" s="82" t="str">
        <f t="shared" ref="G550:G566" si="29">IF($D$567=0,"",IF(D550="[for completion]","",IF(D550="","",D550/$D$567)))</f>
        <v/>
      </c>
    </row>
    <row r="551" spans="1:7" s="2" customFormat="1" x14ac:dyDescent="0.3">
      <c r="A551" s="53" t="s">
        <v>1425</v>
      </c>
      <c r="B551" s="122" t="s">
        <v>1149</v>
      </c>
      <c r="C551" s="69" t="s">
        <v>542</v>
      </c>
      <c r="D551" s="143" t="s">
        <v>542</v>
      </c>
      <c r="E551" s="45"/>
      <c r="F551" s="82" t="str">
        <f t="shared" si="28"/>
        <v/>
      </c>
      <c r="G551" s="82" t="str">
        <f t="shared" si="29"/>
        <v/>
      </c>
    </row>
    <row r="552" spans="1:7" s="2" customFormat="1" x14ac:dyDescent="0.3">
      <c r="A552" s="53" t="s">
        <v>1426</v>
      </c>
      <c r="B552" s="122" t="s">
        <v>1149</v>
      </c>
      <c r="C552" s="69" t="s">
        <v>542</v>
      </c>
      <c r="D552" s="143" t="s">
        <v>542</v>
      </c>
      <c r="E552" s="45"/>
      <c r="F552" s="82" t="str">
        <f t="shared" si="28"/>
        <v/>
      </c>
      <c r="G552" s="82" t="str">
        <f t="shared" si="29"/>
        <v/>
      </c>
    </row>
    <row r="553" spans="1:7" s="2" customFormat="1" x14ac:dyDescent="0.3">
      <c r="A553" s="53" t="s">
        <v>1427</v>
      </c>
      <c r="B553" s="122" t="s">
        <v>1149</v>
      </c>
      <c r="C553" s="69" t="s">
        <v>542</v>
      </c>
      <c r="D553" s="143" t="s">
        <v>542</v>
      </c>
      <c r="E553" s="45"/>
      <c r="F553" s="82" t="str">
        <f t="shared" si="28"/>
        <v/>
      </c>
      <c r="G553" s="82" t="str">
        <f t="shared" si="29"/>
        <v/>
      </c>
    </row>
    <row r="554" spans="1:7" s="2" customFormat="1" x14ac:dyDescent="0.3">
      <c r="A554" s="53" t="s">
        <v>1428</v>
      </c>
      <c r="B554" s="122" t="s">
        <v>1149</v>
      </c>
      <c r="C554" s="69" t="s">
        <v>542</v>
      </c>
      <c r="D554" s="143" t="s">
        <v>542</v>
      </c>
      <c r="E554" s="45"/>
      <c r="F554" s="82" t="str">
        <f t="shared" si="28"/>
        <v/>
      </c>
      <c r="G554" s="82" t="str">
        <f t="shared" si="29"/>
        <v/>
      </c>
    </row>
    <row r="555" spans="1:7" s="2" customFormat="1" x14ac:dyDescent="0.3">
      <c r="A555" s="53" t="s">
        <v>1429</v>
      </c>
      <c r="B555" s="122" t="s">
        <v>1149</v>
      </c>
      <c r="C555" s="69" t="s">
        <v>542</v>
      </c>
      <c r="D555" s="143" t="s">
        <v>542</v>
      </c>
      <c r="E555" s="45"/>
      <c r="F555" s="82" t="str">
        <f t="shared" si="28"/>
        <v/>
      </c>
      <c r="G555" s="82" t="str">
        <f t="shared" si="29"/>
        <v/>
      </c>
    </row>
    <row r="556" spans="1:7" s="2" customFormat="1" x14ac:dyDescent="0.3">
      <c r="A556" s="53" t="s">
        <v>1430</v>
      </c>
      <c r="B556" s="122" t="s">
        <v>1149</v>
      </c>
      <c r="C556" s="69" t="s">
        <v>542</v>
      </c>
      <c r="D556" s="143" t="s">
        <v>542</v>
      </c>
      <c r="E556" s="45"/>
      <c r="F556" s="82" t="str">
        <f t="shared" si="28"/>
        <v/>
      </c>
      <c r="G556" s="82" t="str">
        <f t="shared" si="29"/>
        <v/>
      </c>
    </row>
    <row r="557" spans="1:7" s="2" customFormat="1" x14ac:dyDescent="0.3">
      <c r="A557" s="53" t="s">
        <v>1431</v>
      </c>
      <c r="B557" s="122" t="s">
        <v>1149</v>
      </c>
      <c r="C557" s="69" t="s">
        <v>542</v>
      </c>
      <c r="D557" s="143" t="s">
        <v>542</v>
      </c>
      <c r="E557" s="45"/>
      <c r="F557" s="82" t="str">
        <f t="shared" si="28"/>
        <v/>
      </c>
      <c r="G557" s="82" t="str">
        <f t="shared" si="29"/>
        <v/>
      </c>
    </row>
    <row r="558" spans="1:7" s="2" customFormat="1" x14ac:dyDescent="0.3">
      <c r="A558" s="53" t="s">
        <v>1432</v>
      </c>
      <c r="B558" s="122" t="s">
        <v>1149</v>
      </c>
      <c r="C558" s="69" t="s">
        <v>542</v>
      </c>
      <c r="D558" s="143" t="s">
        <v>542</v>
      </c>
      <c r="E558" s="45"/>
      <c r="F558" s="82" t="str">
        <f t="shared" si="28"/>
        <v/>
      </c>
      <c r="G558" s="82" t="str">
        <f t="shared" si="29"/>
        <v/>
      </c>
    </row>
    <row r="559" spans="1:7" s="2" customFormat="1" x14ac:dyDescent="0.3">
      <c r="A559" s="53" t="s">
        <v>1433</v>
      </c>
      <c r="B559" s="122" t="s">
        <v>1149</v>
      </c>
      <c r="C559" s="69" t="s">
        <v>542</v>
      </c>
      <c r="D559" s="143" t="s">
        <v>542</v>
      </c>
      <c r="E559" s="45"/>
      <c r="F559" s="82" t="str">
        <f t="shared" si="28"/>
        <v/>
      </c>
      <c r="G559" s="82" t="str">
        <f t="shared" si="29"/>
        <v/>
      </c>
    </row>
    <row r="560" spans="1:7" s="2" customFormat="1" x14ac:dyDescent="0.3">
      <c r="A560" s="53" t="s">
        <v>1434</v>
      </c>
      <c r="B560" s="122" t="s">
        <v>1149</v>
      </c>
      <c r="C560" s="69" t="s">
        <v>542</v>
      </c>
      <c r="D560" s="143" t="s">
        <v>542</v>
      </c>
      <c r="E560" s="45"/>
      <c r="F560" s="82" t="str">
        <f t="shared" si="28"/>
        <v/>
      </c>
      <c r="G560" s="82" t="str">
        <f t="shared" si="29"/>
        <v/>
      </c>
    </row>
    <row r="561" spans="1:7" s="2" customFormat="1" x14ac:dyDescent="0.3">
      <c r="A561" s="53" t="s">
        <v>1435</v>
      </c>
      <c r="B561" s="122" t="s">
        <v>1149</v>
      </c>
      <c r="C561" s="69" t="s">
        <v>542</v>
      </c>
      <c r="D561" s="143" t="s">
        <v>542</v>
      </c>
      <c r="E561" s="45"/>
      <c r="F561" s="82" t="str">
        <f t="shared" si="28"/>
        <v/>
      </c>
      <c r="G561" s="82" t="str">
        <f t="shared" si="29"/>
        <v/>
      </c>
    </row>
    <row r="562" spans="1:7" s="2" customFormat="1" x14ac:dyDescent="0.3">
      <c r="A562" s="53" t="s">
        <v>1436</v>
      </c>
      <c r="B562" s="122" t="s">
        <v>1149</v>
      </c>
      <c r="C562" s="69" t="s">
        <v>542</v>
      </c>
      <c r="D562" s="143" t="s">
        <v>542</v>
      </c>
      <c r="E562" s="45"/>
      <c r="F562" s="82" t="str">
        <f t="shared" si="28"/>
        <v/>
      </c>
      <c r="G562" s="82" t="str">
        <f t="shared" si="29"/>
        <v/>
      </c>
    </row>
    <row r="563" spans="1:7" s="2" customFormat="1" x14ac:dyDescent="0.3">
      <c r="A563" s="53" t="s">
        <v>1437</v>
      </c>
      <c r="B563" s="122" t="s">
        <v>1149</v>
      </c>
      <c r="C563" s="69" t="s">
        <v>542</v>
      </c>
      <c r="D563" s="143" t="s">
        <v>542</v>
      </c>
      <c r="E563" s="45"/>
      <c r="F563" s="82" t="str">
        <f t="shared" si="28"/>
        <v/>
      </c>
      <c r="G563" s="82" t="str">
        <f t="shared" si="29"/>
        <v/>
      </c>
    </row>
    <row r="564" spans="1:7" s="2" customFormat="1" x14ac:dyDescent="0.3">
      <c r="A564" s="53" t="s">
        <v>1438</v>
      </c>
      <c r="B564" s="122" t="s">
        <v>1149</v>
      </c>
      <c r="C564" s="69" t="s">
        <v>542</v>
      </c>
      <c r="D564" s="143" t="s">
        <v>542</v>
      </c>
      <c r="E564" s="45"/>
      <c r="F564" s="82" t="str">
        <f t="shared" si="28"/>
        <v/>
      </c>
      <c r="G564" s="82" t="str">
        <f t="shared" si="29"/>
        <v/>
      </c>
    </row>
    <row r="565" spans="1:7" s="2" customFormat="1" x14ac:dyDescent="0.3">
      <c r="A565" s="53" t="s">
        <v>1439</v>
      </c>
      <c r="B565" s="122" t="s">
        <v>1149</v>
      </c>
      <c r="C565" s="69" t="s">
        <v>542</v>
      </c>
      <c r="D565" s="143" t="s">
        <v>542</v>
      </c>
      <c r="E565" s="45"/>
      <c r="F565" s="82" t="str">
        <f t="shared" si="28"/>
        <v/>
      </c>
      <c r="G565" s="82" t="str">
        <f t="shared" si="29"/>
        <v/>
      </c>
    </row>
    <row r="566" spans="1:7" s="2" customFormat="1" x14ac:dyDescent="0.3">
      <c r="A566" s="53" t="s">
        <v>1440</v>
      </c>
      <c r="B566" s="68" t="s">
        <v>1142</v>
      </c>
      <c r="C566" s="69" t="s">
        <v>542</v>
      </c>
      <c r="D566" s="143" t="s">
        <v>542</v>
      </c>
      <c r="E566" s="45"/>
      <c r="F566" s="82" t="str">
        <f t="shared" si="28"/>
        <v/>
      </c>
      <c r="G566" s="82" t="str">
        <f t="shared" si="29"/>
        <v/>
      </c>
    </row>
    <row r="567" spans="1:7" s="2" customFormat="1" x14ac:dyDescent="0.3">
      <c r="A567" s="53" t="s">
        <v>1441</v>
      </c>
      <c r="B567" s="68" t="s">
        <v>271</v>
      </c>
      <c r="C567" s="108">
        <f>SUM(C549:C566)</f>
        <v>0</v>
      </c>
      <c r="D567" s="164">
        <f>SUM(D549:D566)</f>
        <v>0</v>
      </c>
      <c r="E567" s="45"/>
      <c r="F567" s="139">
        <f>SUM(F549:F566)</f>
        <v>0</v>
      </c>
      <c r="G567" s="139">
        <f>SUM(G549:G566)</f>
        <v>0</v>
      </c>
    </row>
    <row r="568" spans="1:7" s="2" customFormat="1" x14ac:dyDescent="0.3">
      <c r="A568" s="53" t="s">
        <v>1442</v>
      </c>
      <c r="B568" s="60"/>
      <c r="C568" s="39"/>
      <c r="D568" s="39"/>
      <c r="E568" s="45"/>
      <c r="F568" s="45"/>
      <c r="G568" s="45"/>
    </row>
    <row r="569" spans="1:7" s="2" customFormat="1" x14ac:dyDescent="0.3">
      <c r="A569" s="53" t="s">
        <v>1443</v>
      </c>
      <c r="B569" s="60"/>
      <c r="C569" s="39"/>
      <c r="D569" s="39"/>
      <c r="E569" s="45"/>
      <c r="F569" s="45"/>
      <c r="G569" s="45"/>
    </row>
    <row r="570" spans="1:7" s="2" customFormat="1" x14ac:dyDescent="0.3">
      <c r="A570" s="53" t="s">
        <v>1444</v>
      </c>
      <c r="B570" s="60"/>
      <c r="C570" s="39"/>
      <c r="D570" s="39"/>
      <c r="E570" s="45"/>
      <c r="F570" s="45"/>
      <c r="G570" s="45"/>
    </row>
    <row r="571" spans="1:7" s="2" customFormat="1" x14ac:dyDescent="0.3">
      <c r="A571" s="106"/>
      <c r="B571" s="106" t="s">
        <v>1445</v>
      </c>
      <c r="C571" s="64" t="s">
        <v>229</v>
      </c>
      <c r="D571" s="64" t="s">
        <v>1398</v>
      </c>
      <c r="E571" s="64"/>
      <c r="F571" s="64" t="s">
        <v>762</v>
      </c>
      <c r="G571" s="64" t="s">
        <v>1399</v>
      </c>
    </row>
    <row r="572" spans="1:7" s="2" customFormat="1" x14ac:dyDescent="0.3">
      <c r="A572" s="53" t="s">
        <v>1446</v>
      </c>
      <c r="B572" s="68" t="s">
        <v>1174</v>
      </c>
      <c r="C572" s="69" t="s">
        <v>542</v>
      </c>
      <c r="D572" s="143" t="s">
        <v>542</v>
      </c>
      <c r="E572" s="45"/>
      <c r="F572" s="82" t="str">
        <f>IF($C$585=0,"",IF(C572="[for completion]","",IF(C572="","",C572/$C$585)))</f>
        <v/>
      </c>
      <c r="G572" s="82" t="str">
        <f>IF($D$585=0,"",IF(D572="[for completion]","",IF(D572="","",D572/$D$585)))</f>
        <v/>
      </c>
    </row>
    <row r="573" spans="1:7" s="2" customFormat="1" x14ac:dyDescent="0.3">
      <c r="A573" s="53" t="s">
        <v>1447</v>
      </c>
      <c r="B573" s="68" t="s">
        <v>1176</v>
      </c>
      <c r="C573" s="69" t="s">
        <v>542</v>
      </c>
      <c r="D573" s="143" t="s">
        <v>542</v>
      </c>
      <c r="E573" s="45"/>
      <c r="F573" s="82" t="str">
        <f>IF($C$585=0,"",IF(C573="[for completion]","",IF(C573="","",C573/$C$585)))</f>
        <v/>
      </c>
      <c r="G573" s="82" t="str">
        <f>IF($D$585=0,"",IF(D573="[for completion]","",IF(D573="","",D573/$D$585)))</f>
        <v/>
      </c>
    </row>
    <row r="574" spans="1:7" s="2" customFormat="1" x14ac:dyDescent="0.3">
      <c r="A574" s="53" t="s">
        <v>1448</v>
      </c>
      <c r="B574" s="68" t="s">
        <v>1178</v>
      </c>
      <c r="C574" s="69" t="s">
        <v>542</v>
      </c>
      <c r="D574" s="143" t="s">
        <v>542</v>
      </c>
      <c r="E574" s="45"/>
      <c r="F574" s="82" t="str">
        <f>IF($C$585=0,"",IF(C574="[for completion]","",IF(C574="","",C574/$C$585)))</f>
        <v/>
      </c>
      <c r="G574" s="82" t="str">
        <f>IF($D$585=0,"",IF(D574="[for completion]","",IF(D574="","",D574/$D$585)))</f>
        <v/>
      </c>
    </row>
    <row r="575" spans="1:7" s="2" customFormat="1" x14ac:dyDescent="0.3">
      <c r="A575" s="53" t="s">
        <v>1449</v>
      </c>
      <c r="B575" s="68" t="s">
        <v>1180</v>
      </c>
      <c r="C575" s="69" t="s">
        <v>542</v>
      </c>
      <c r="D575" s="143" t="s">
        <v>542</v>
      </c>
      <c r="E575" s="45"/>
      <c r="F575" s="82" t="str">
        <f>IF($C$585=0,"",IF(C575="[for completion]","",IF(C575="","",C575/$C$585)))</f>
        <v/>
      </c>
      <c r="G575" s="82" t="str">
        <f>IF($D$585=0,"",IF(D575="[for completion]","",IF(D575="","",D575/$D$585)))</f>
        <v/>
      </c>
    </row>
    <row r="576" spans="1:7" s="2" customFormat="1" x14ac:dyDescent="0.3">
      <c r="A576" s="53" t="s">
        <v>1450</v>
      </c>
      <c r="B576" s="68" t="s">
        <v>1182</v>
      </c>
      <c r="C576" s="69" t="s">
        <v>542</v>
      </c>
      <c r="D576" s="143" t="s">
        <v>542</v>
      </c>
      <c r="E576" s="45"/>
      <c r="F576" s="82" t="str">
        <f>IF($C$585=0,"",IF(C576="[for completion]","",IF(C576="","",C576/$C$585)))</f>
        <v/>
      </c>
      <c r="G576" s="82" t="str">
        <f>IF($D$585=0,"",IF(D576="[for completion]","",IF(D576="","",D576/$D$585)))</f>
        <v/>
      </c>
    </row>
    <row r="577" spans="1:7" s="2" customFormat="1" x14ac:dyDescent="0.3">
      <c r="A577" s="53" t="s">
        <v>1451</v>
      </c>
      <c r="B577" s="68" t="s">
        <v>1184</v>
      </c>
      <c r="C577" s="69" t="s">
        <v>542</v>
      </c>
      <c r="D577" s="143" t="s">
        <v>542</v>
      </c>
      <c r="E577" s="45"/>
      <c r="F577" s="82" t="str">
        <f t="shared" ref="F577:F584" si="30">IF($C$585=0,"",IF(C577="[for completion]","",IF(C577="","",C577/$C$585)))</f>
        <v/>
      </c>
      <c r="G577" s="82" t="str">
        <f t="shared" ref="G577:G584" si="31">IF($D$585=0,"",IF(D577="[for completion]","",IF(D577="","",D577/$D$585)))</f>
        <v/>
      </c>
    </row>
    <row r="578" spans="1:7" s="2" customFormat="1" x14ac:dyDescent="0.3">
      <c r="A578" s="53" t="s">
        <v>1452</v>
      </c>
      <c r="B578" s="68" t="s">
        <v>1186</v>
      </c>
      <c r="C578" s="69" t="s">
        <v>542</v>
      </c>
      <c r="D578" s="143" t="s">
        <v>542</v>
      </c>
      <c r="E578" s="45"/>
      <c r="F578" s="82" t="str">
        <f t="shared" si="30"/>
        <v/>
      </c>
      <c r="G578" s="82" t="str">
        <f t="shared" si="31"/>
        <v/>
      </c>
    </row>
    <row r="579" spans="1:7" s="2" customFormat="1" x14ac:dyDescent="0.3">
      <c r="A579" s="53" t="s">
        <v>1453</v>
      </c>
      <c r="B579" s="68" t="s">
        <v>1188</v>
      </c>
      <c r="C579" s="69" t="s">
        <v>542</v>
      </c>
      <c r="D579" s="143" t="s">
        <v>542</v>
      </c>
      <c r="E579" s="45"/>
      <c r="F579" s="82" t="str">
        <f t="shared" si="30"/>
        <v/>
      </c>
      <c r="G579" s="82" t="str">
        <f t="shared" si="31"/>
        <v/>
      </c>
    </row>
    <row r="580" spans="1:7" s="2" customFormat="1" x14ac:dyDescent="0.3">
      <c r="A580" s="53" t="s">
        <v>1454</v>
      </c>
      <c r="B580" s="68" t="s">
        <v>1190</v>
      </c>
      <c r="C580" s="69" t="s">
        <v>542</v>
      </c>
      <c r="D580" s="55" t="s">
        <v>542</v>
      </c>
      <c r="E580" s="45"/>
      <c r="F580" s="82" t="str">
        <f t="shared" si="30"/>
        <v/>
      </c>
      <c r="G580" s="82" t="str">
        <f t="shared" si="31"/>
        <v/>
      </c>
    </row>
    <row r="581" spans="1:7" s="2" customFormat="1" x14ac:dyDescent="0.3">
      <c r="A581" s="53" t="s">
        <v>1455</v>
      </c>
      <c r="B581" s="53" t="s">
        <v>1192</v>
      </c>
      <c r="C581" s="69" t="s">
        <v>542</v>
      </c>
      <c r="D581" s="55" t="s">
        <v>542</v>
      </c>
      <c r="F581" s="82" t="str">
        <f t="shared" si="30"/>
        <v/>
      </c>
      <c r="G581" s="82" t="str">
        <f t="shared" si="31"/>
        <v/>
      </c>
    </row>
    <row r="582" spans="1:7" s="2" customFormat="1" x14ac:dyDescent="0.3">
      <c r="A582" s="53" t="s">
        <v>1456</v>
      </c>
      <c r="B582" s="53" t="s">
        <v>1194</v>
      </c>
      <c r="C582" s="69" t="s">
        <v>542</v>
      </c>
      <c r="D582" s="55" t="s">
        <v>542</v>
      </c>
      <c r="F582" s="82" t="str">
        <f t="shared" si="30"/>
        <v/>
      </c>
      <c r="G582" s="82" t="str">
        <f t="shared" si="31"/>
        <v/>
      </c>
    </row>
    <row r="583" spans="1:7" s="2" customFormat="1" x14ac:dyDescent="0.3">
      <c r="A583" s="53" t="s">
        <v>1457</v>
      </c>
      <c r="B583" s="68" t="s">
        <v>1196</v>
      </c>
      <c r="C583" s="69" t="s">
        <v>542</v>
      </c>
      <c r="D583" s="55" t="s">
        <v>542</v>
      </c>
      <c r="E583" s="45"/>
      <c r="F583" s="82" t="str">
        <f t="shared" si="30"/>
        <v/>
      </c>
      <c r="G583" s="82" t="str">
        <f t="shared" si="31"/>
        <v/>
      </c>
    </row>
    <row r="584" spans="1:7" s="2" customFormat="1" x14ac:dyDescent="0.3">
      <c r="A584" s="53" t="s">
        <v>1458</v>
      </c>
      <c r="B584" s="53" t="s">
        <v>1142</v>
      </c>
      <c r="C584" s="69" t="s">
        <v>542</v>
      </c>
      <c r="D584" s="143" t="s">
        <v>542</v>
      </c>
      <c r="E584" s="45"/>
      <c r="F584" s="82" t="str">
        <f t="shared" si="30"/>
        <v/>
      </c>
      <c r="G584" s="82" t="str">
        <f t="shared" si="31"/>
        <v/>
      </c>
    </row>
    <row r="585" spans="1:7" s="2" customFormat="1" x14ac:dyDescent="0.3">
      <c r="A585" s="53" t="s">
        <v>1459</v>
      </c>
      <c r="B585" s="68" t="s">
        <v>271</v>
      </c>
      <c r="C585" s="108">
        <f>SUM(C572:C584)</f>
        <v>0</v>
      </c>
      <c r="D585" s="164">
        <f>SUM(D572:D584)</f>
        <v>0</v>
      </c>
      <c r="E585" s="45"/>
      <c r="F585" s="139">
        <f>SUM(F572:F584)</f>
        <v>0</v>
      </c>
      <c r="G585" s="139">
        <f>SUM(G572:G584)</f>
        <v>0</v>
      </c>
    </row>
    <row r="586" spans="1:7" s="2" customFormat="1" x14ac:dyDescent="0.3">
      <c r="A586" s="53" t="s">
        <v>1460</v>
      </c>
      <c r="B586" s="60"/>
      <c r="C586" s="72"/>
      <c r="D586" s="171"/>
      <c r="E586" s="45"/>
      <c r="F586" s="165"/>
      <c r="G586" s="165"/>
    </row>
    <row r="587" spans="1:7" s="2" customFormat="1" x14ac:dyDescent="0.3">
      <c r="A587" s="53" t="s">
        <v>1461</v>
      </c>
      <c r="B587" s="60"/>
      <c r="C587" s="72"/>
      <c r="D587" s="171"/>
      <c r="E587" s="45"/>
      <c r="F587" s="165"/>
      <c r="G587" s="165"/>
    </row>
    <row r="588" spans="1:7" s="2" customFormat="1" x14ac:dyDescent="0.3">
      <c r="A588" s="53" t="s">
        <v>1462</v>
      </c>
      <c r="B588" s="60"/>
      <c r="C588" s="72"/>
      <c r="D588" s="171"/>
      <c r="E588" s="45"/>
      <c r="F588" s="165"/>
      <c r="G588" s="165"/>
    </row>
    <row r="589" spans="1:7" s="2" customFormat="1" x14ac:dyDescent="0.3">
      <c r="A589" s="53" t="s">
        <v>1463</v>
      </c>
      <c r="B589" s="60"/>
      <c r="C589" s="72"/>
      <c r="D589" s="171"/>
      <c r="E589" s="45"/>
      <c r="F589" s="165"/>
      <c r="G589" s="165"/>
    </row>
    <row r="590" spans="1:7" s="2" customFormat="1" x14ac:dyDescent="0.3">
      <c r="A590" s="53" t="s">
        <v>1464</v>
      </c>
      <c r="B590" s="60"/>
      <c r="C590" s="72"/>
      <c r="D590" s="171"/>
      <c r="E590" s="45"/>
      <c r="F590" s="165"/>
      <c r="G590" s="165"/>
    </row>
    <row r="591" spans="1:7" s="2" customFormat="1" x14ac:dyDescent="0.3">
      <c r="A591" s="53" t="s">
        <v>1465</v>
      </c>
      <c r="B591" s="60"/>
      <c r="C591" s="72"/>
      <c r="D591" s="171"/>
      <c r="E591" s="45"/>
      <c r="F591" s="165" t="str">
        <f>IF($C$585=0,"",IF(C591="[for completion]","",IF(C591="","",C591/$C$585)))</f>
        <v/>
      </c>
      <c r="G591" s="165" t="str">
        <f>IF($D$585=0,"",IF(D591="[for completion]","",IF(D591="","",D591/$D$585)))</f>
        <v/>
      </c>
    </row>
    <row r="592" spans="1:7" s="2" customFormat="1" x14ac:dyDescent="0.3">
      <c r="A592" s="53" t="s">
        <v>1466</v>
      </c>
    </row>
    <row r="593" spans="1:7" s="2" customFormat="1" x14ac:dyDescent="0.3">
      <c r="A593" s="53" t="s">
        <v>1467</v>
      </c>
    </row>
    <row r="594" spans="1:7" x14ac:dyDescent="0.3">
      <c r="A594" s="53" t="s">
        <v>1468</v>
      </c>
    </row>
    <row r="595" spans="1:7" x14ac:dyDescent="0.3">
      <c r="A595" s="53" t="s">
        <v>1469</v>
      </c>
    </row>
    <row r="596" spans="1:7" x14ac:dyDescent="0.3">
      <c r="A596" s="106"/>
      <c r="B596" s="106" t="s">
        <v>1470</v>
      </c>
      <c r="C596" s="64" t="s">
        <v>229</v>
      </c>
      <c r="D596" s="64" t="s">
        <v>1398</v>
      </c>
      <c r="E596" s="64"/>
      <c r="F596" s="64" t="s">
        <v>761</v>
      </c>
      <c r="G596" s="64" t="s">
        <v>1399</v>
      </c>
    </row>
    <row r="597" spans="1:7" x14ac:dyDescent="0.3">
      <c r="A597" s="53" t="s">
        <v>1471</v>
      </c>
      <c r="B597" s="68" t="s">
        <v>1227</v>
      </c>
      <c r="C597" s="69" t="s">
        <v>542</v>
      </c>
      <c r="D597" s="143" t="s">
        <v>542</v>
      </c>
      <c r="E597" s="45"/>
      <c r="F597" s="82" t="str">
        <f>IF($C$601=0,"",IF(C597="[for completion]","",IF(C597="","",C597/$C$601)))</f>
        <v/>
      </c>
      <c r="G597" s="82" t="str">
        <f>IF($D$601=0,"",IF(D597="[for completion]","",IF(D597="","",D597/$D$601)))</f>
        <v/>
      </c>
    </row>
    <row r="598" spans="1:7" x14ac:dyDescent="0.3">
      <c r="A598" s="53" t="s">
        <v>1472</v>
      </c>
      <c r="B598" s="169" t="s">
        <v>1473</v>
      </c>
      <c r="C598" s="69" t="s">
        <v>542</v>
      </c>
      <c r="D598" s="143" t="s">
        <v>542</v>
      </c>
      <c r="E598" s="45"/>
      <c r="F598" s="82" t="str">
        <f>IF($C$601=0,"",IF(C598="[for completion]","",IF(C598="","",C598/$C$601)))</f>
        <v/>
      </c>
      <c r="G598" s="82" t="str">
        <f>IF($D$601=0,"",IF(D598="[for completion]","",IF(D598="","",D598/$D$601)))</f>
        <v/>
      </c>
    </row>
    <row r="599" spans="1:7" x14ac:dyDescent="0.3">
      <c r="A599" s="53" t="s">
        <v>1474</v>
      </c>
      <c r="B599" s="68" t="s">
        <v>634</v>
      </c>
      <c r="C599" s="69" t="s">
        <v>542</v>
      </c>
      <c r="D599" s="143" t="s">
        <v>542</v>
      </c>
      <c r="E599" s="45"/>
      <c r="F599" s="82" t="str">
        <f>IF($C$601=0,"",IF(C599="[for completion]","",IF(C599="","",C599/$C$601)))</f>
        <v/>
      </c>
      <c r="G599" s="82" t="str">
        <f>IF($D$601=0,"",IF(D599="[for completion]","",IF(D599="","",D599/$D$601)))</f>
        <v/>
      </c>
    </row>
    <row r="600" spans="1:7" x14ac:dyDescent="0.3">
      <c r="A600" s="53" t="s">
        <v>1475</v>
      </c>
      <c r="B600" s="53" t="s">
        <v>1142</v>
      </c>
      <c r="C600" s="69" t="s">
        <v>542</v>
      </c>
      <c r="D600" s="143" t="s">
        <v>542</v>
      </c>
      <c r="E600" s="45"/>
      <c r="F600" s="82" t="str">
        <f>IF($C$601=0,"",IF(C600="[for completion]","",IF(C600="","",C600/$C$601)))</f>
        <v/>
      </c>
      <c r="G600" s="82" t="str">
        <f>IF($D$601=0,"",IF(D600="[for completion]","",IF(D600="","",D600/$D$601)))</f>
        <v/>
      </c>
    </row>
    <row r="601" spans="1:7" x14ac:dyDescent="0.3">
      <c r="A601" s="53" t="s">
        <v>1476</v>
      </c>
      <c r="B601" s="68" t="s">
        <v>271</v>
      </c>
      <c r="C601" s="108">
        <f>SUM(C597:C600)</f>
        <v>0</v>
      </c>
      <c r="D601" s="164">
        <f>SUM(D597:D600)</f>
        <v>0</v>
      </c>
      <c r="E601" s="45"/>
      <c r="F601" s="139">
        <f>SUM(F597:F600)</f>
        <v>0</v>
      </c>
      <c r="G601" s="139">
        <f>SUM(G597:G600)</f>
        <v>0</v>
      </c>
    </row>
    <row r="603" spans="1:7" x14ac:dyDescent="0.3">
      <c r="A603" s="106"/>
      <c r="B603" s="106" t="s">
        <v>1477</v>
      </c>
      <c r="C603" s="106" t="s">
        <v>1235</v>
      </c>
      <c r="D603" s="106" t="s">
        <v>1478</v>
      </c>
      <c r="E603" s="106"/>
      <c r="F603" s="106" t="s">
        <v>1237</v>
      </c>
      <c r="G603" s="65" t="s">
        <v>1238</v>
      </c>
    </row>
    <row r="604" spans="1:7" x14ac:dyDescent="0.3">
      <c r="A604" s="53" t="s">
        <v>1479</v>
      </c>
      <c r="B604" s="68" t="s">
        <v>1358</v>
      </c>
      <c r="C604" s="69" t="s">
        <v>542</v>
      </c>
      <c r="D604" s="69" t="s">
        <v>542</v>
      </c>
      <c r="E604" s="153"/>
      <c r="F604" s="69" t="s">
        <v>542</v>
      </c>
      <c r="G604" s="69" t="s">
        <v>542</v>
      </c>
    </row>
    <row r="605" spans="1:7" x14ac:dyDescent="0.3">
      <c r="A605" s="53" t="s">
        <v>1480</v>
      </c>
      <c r="B605" s="68" t="s">
        <v>1360</v>
      </c>
      <c r="C605" s="69" t="s">
        <v>542</v>
      </c>
      <c r="D605" s="69" t="s">
        <v>542</v>
      </c>
      <c r="E605" s="153"/>
      <c r="F605" s="69" t="s">
        <v>542</v>
      </c>
      <c r="G605" s="69" t="s">
        <v>542</v>
      </c>
    </row>
    <row r="606" spans="1:7" x14ac:dyDescent="0.3">
      <c r="A606" s="53" t="s">
        <v>1481</v>
      </c>
      <c r="B606" s="68" t="s">
        <v>1362</v>
      </c>
      <c r="C606" s="69" t="s">
        <v>542</v>
      </c>
      <c r="D606" s="69" t="s">
        <v>542</v>
      </c>
      <c r="E606" s="153"/>
      <c r="F606" s="69" t="s">
        <v>542</v>
      </c>
      <c r="G606" s="69" t="s">
        <v>542</v>
      </c>
    </row>
    <row r="607" spans="1:7" x14ac:dyDescent="0.3">
      <c r="A607" s="53" t="s">
        <v>1482</v>
      </c>
      <c r="B607" s="68" t="s">
        <v>1364</v>
      </c>
      <c r="C607" s="69" t="s">
        <v>542</v>
      </c>
      <c r="D607" s="69" t="s">
        <v>542</v>
      </c>
      <c r="E607" s="153"/>
      <c r="F607" s="69" t="s">
        <v>542</v>
      </c>
      <c r="G607" s="69" t="s">
        <v>542</v>
      </c>
    </row>
    <row r="608" spans="1:7" x14ac:dyDescent="0.3">
      <c r="A608" s="53" t="s">
        <v>1483</v>
      </c>
      <c r="B608" s="68" t="s">
        <v>1366</v>
      </c>
      <c r="C608" s="69" t="s">
        <v>542</v>
      </c>
      <c r="D608" s="69" t="s">
        <v>542</v>
      </c>
      <c r="E608" s="153"/>
      <c r="F608" s="69" t="s">
        <v>542</v>
      </c>
      <c r="G608" s="69" t="s">
        <v>542</v>
      </c>
    </row>
    <row r="609" spans="1:7" x14ac:dyDescent="0.3">
      <c r="A609" s="53" t="s">
        <v>1484</v>
      </c>
      <c r="B609" s="68" t="s">
        <v>1368</v>
      </c>
      <c r="C609" s="69" t="s">
        <v>542</v>
      </c>
      <c r="D609" s="69" t="s">
        <v>542</v>
      </c>
      <c r="E609" s="153"/>
      <c r="F609" s="69" t="s">
        <v>542</v>
      </c>
      <c r="G609" s="69" t="s">
        <v>542</v>
      </c>
    </row>
    <row r="610" spans="1:7" x14ac:dyDescent="0.3">
      <c r="A610" s="53" t="s">
        <v>1485</v>
      </c>
      <c r="B610" s="68" t="s">
        <v>1370</v>
      </c>
      <c r="C610" s="69" t="s">
        <v>542</v>
      </c>
      <c r="D610" s="69" t="s">
        <v>542</v>
      </c>
      <c r="E610" s="153"/>
      <c r="F610" s="69" t="s">
        <v>542</v>
      </c>
      <c r="G610" s="69" t="s">
        <v>542</v>
      </c>
    </row>
    <row r="611" spans="1:7" x14ac:dyDescent="0.3">
      <c r="A611" s="53" t="s">
        <v>1486</v>
      </c>
      <c r="B611" s="68" t="s">
        <v>1372</v>
      </c>
      <c r="C611" s="69" t="s">
        <v>542</v>
      </c>
      <c r="D611" s="69" t="s">
        <v>542</v>
      </c>
      <c r="E611" s="153"/>
      <c r="F611" s="69" t="s">
        <v>542</v>
      </c>
      <c r="G611" s="69" t="s">
        <v>542</v>
      </c>
    </row>
    <row r="612" spans="1:7" x14ac:dyDescent="0.3">
      <c r="A612" s="53" t="s">
        <v>1487</v>
      </c>
      <c r="B612" s="68" t="s">
        <v>1374</v>
      </c>
      <c r="C612" s="69" t="s">
        <v>542</v>
      </c>
      <c r="D612" s="69" t="s">
        <v>542</v>
      </c>
      <c r="E612" s="153"/>
      <c r="F612" s="69" t="s">
        <v>542</v>
      </c>
      <c r="G612" s="69" t="s">
        <v>542</v>
      </c>
    </row>
    <row r="613" spans="1:7" x14ac:dyDescent="0.3">
      <c r="A613" s="53" t="s">
        <v>1488</v>
      </c>
      <c r="B613" s="68" t="s">
        <v>1376</v>
      </c>
      <c r="C613" s="69" t="s">
        <v>542</v>
      </c>
      <c r="D613" s="69" t="s">
        <v>542</v>
      </c>
      <c r="E613" s="153"/>
      <c r="F613" s="69" t="s">
        <v>542</v>
      </c>
      <c r="G613" s="69" t="s">
        <v>542</v>
      </c>
    </row>
    <row r="614" spans="1:7" x14ac:dyDescent="0.3">
      <c r="A614" s="53" t="s">
        <v>1489</v>
      </c>
      <c r="B614" s="68" t="s">
        <v>1378</v>
      </c>
      <c r="C614" s="69" t="s">
        <v>542</v>
      </c>
      <c r="D614" s="69" t="s">
        <v>542</v>
      </c>
      <c r="E614" s="153"/>
      <c r="F614" s="69" t="s">
        <v>542</v>
      </c>
      <c r="G614" s="69" t="s">
        <v>542</v>
      </c>
    </row>
    <row r="615" spans="1:7" x14ac:dyDescent="0.3">
      <c r="A615" s="53" t="s">
        <v>1490</v>
      </c>
      <c r="B615" s="68" t="s">
        <v>1380</v>
      </c>
      <c r="C615" s="69" t="s">
        <v>542</v>
      </c>
      <c r="D615" s="69" t="s">
        <v>542</v>
      </c>
      <c r="E615" s="153"/>
      <c r="F615" s="69" t="s">
        <v>542</v>
      </c>
      <c r="G615" s="69" t="s">
        <v>542</v>
      </c>
    </row>
    <row r="616" spans="1:7" x14ac:dyDescent="0.3">
      <c r="A616" s="53" t="s">
        <v>1491</v>
      </c>
      <c r="B616" s="68" t="s">
        <v>269</v>
      </c>
      <c r="C616" s="69" t="s">
        <v>542</v>
      </c>
      <c r="D616" s="69" t="s">
        <v>542</v>
      </c>
      <c r="E616" s="153"/>
      <c r="F616" s="69" t="s">
        <v>542</v>
      </c>
      <c r="G616" s="69" t="s">
        <v>542</v>
      </c>
    </row>
    <row r="617" spans="1:7" x14ac:dyDescent="0.3">
      <c r="A617" s="53" t="s">
        <v>1492</v>
      </c>
      <c r="B617" s="68" t="s">
        <v>271</v>
      </c>
      <c r="C617" s="108" t="s">
        <v>542</v>
      </c>
      <c r="D617" s="108" t="s">
        <v>542</v>
      </c>
      <c r="E617" s="37"/>
      <c r="F617" s="72"/>
      <c r="G617" s="82" t="str">
        <f>IF($D$393=0,"",IF(#REF!="[For completion]","",#REF!/$D$393))</f>
        <v/>
      </c>
    </row>
    <row r="618" spans="1:7" x14ac:dyDescent="0.3">
      <c r="A618" s="53" t="s">
        <v>1493</v>
      </c>
      <c r="B618" s="53" t="s">
        <v>1248</v>
      </c>
      <c r="C618" s="2"/>
      <c r="D618" s="2"/>
      <c r="E618" s="2"/>
      <c r="F618" s="69" t="s">
        <v>542</v>
      </c>
      <c r="G618" s="82" t="str">
        <f>IF($D$622=0,"",IF(D617="[for completion]","",IF(D617="","",D617/$D$622)))</f>
        <v/>
      </c>
    </row>
    <row r="619" spans="1:7" x14ac:dyDescent="0.3">
      <c r="A619" s="53" t="s">
        <v>1494</v>
      </c>
      <c r="G619" s="165" t="str">
        <f>IF($D$622=0,"",IF(D618="[for completion]","",IF(D618="","",D618/$D$622)))</f>
        <v/>
      </c>
    </row>
    <row r="620" spans="1:7" x14ac:dyDescent="0.3">
      <c r="A620" s="53" t="s">
        <v>1495</v>
      </c>
      <c r="B620" s="60"/>
      <c r="C620" s="72"/>
      <c r="D620" s="171"/>
      <c r="E620" s="37"/>
      <c r="F620" s="165"/>
      <c r="G620" s="165" t="str">
        <f t="shared" ref="G620:G622" si="32">IF($D$622=0,"",IF(D620="[for completion]","",IF(D620="","",D620/$D$622)))</f>
        <v/>
      </c>
    </row>
    <row r="621" spans="1:7" x14ac:dyDescent="0.3">
      <c r="A621" s="53" t="s">
        <v>1496</v>
      </c>
      <c r="B621" s="60"/>
      <c r="C621" s="72"/>
      <c r="D621" s="171"/>
      <c r="E621" s="37"/>
      <c r="F621" s="165"/>
      <c r="G621" s="165" t="str">
        <f t="shared" si="32"/>
        <v/>
      </c>
    </row>
    <row r="622" spans="1:7" x14ac:dyDescent="0.3">
      <c r="A622" s="53" t="s">
        <v>1497</v>
      </c>
      <c r="B622" s="60"/>
      <c r="C622" s="72"/>
      <c r="D622" s="171"/>
      <c r="E622" s="37"/>
      <c r="F622" s="165"/>
      <c r="G622" s="165"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D123C11A-AA09-4D36-A30F-45CCC2BF8E85}"/>
    <hyperlink ref="B7" location="'B1. HTT Mortgage Assets'!B166" display="7.A Residential Cover Pool" xr:uid="{CDC01A6E-D0B9-4984-B3C9-96C3823C496F}"/>
    <hyperlink ref="B8" location="'B1. HTT Mortgage Assets'!B267" display="7.B Commercial Cover Pool" xr:uid="{87387B32-449A-4026-9C4F-6ECBE44DF4A2}"/>
    <hyperlink ref="B149" location="'2. Harmonised Glossary'!A9" display="Breakdown by Interest Rate" xr:uid="{542B2918-F6A7-4DF8-811D-8E85562B6C7B}"/>
    <hyperlink ref="B11" location="'2. Harmonised Glossary'!A12" display="Property Type Information" xr:uid="{8DD97F53-D0CD-44F3-AC61-E659B72ACD9E}"/>
    <hyperlink ref="B215" location="'C. HTT Harmonised Glossary'!B13" display="11. Loan to Value (LTV) Information - UNINDEXED" xr:uid="{32BB898F-B4C2-4907-94A6-11F8F8E71215}"/>
    <hyperlink ref="B237" location="'C. HTT Harmonised Glossary'!B16" display="12. Loan to Value (LTV) Information - INDEXED " xr:uid="{8CA4BCB2-B78C-4FEA-BBAA-0A4AA2D895EB}"/>
    <hyperlink ref="B179" location="'C. HTT Harmonised Glossary'!B19" display="9. Non-Performing Loans (NPLs)" xr:uid="{0D1F985C-1972-4D73-A138-FF1F049288F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92092-65A1-4906-AC1C-38260CC9754D}">
  <sheetPr>
    <tabColor rgb="FFE36E00"/>
  </sheetPr>
  <dimension ref="A1:C403"/>
  <sheetViews>
    <sheetView zoomScale="80" zoomScaleNormal="80" workbookViewId="0">
      <selection activeCell="C10" sqref="C10"/>
    </sheetView>
  </sheetViews>
  <sheetFormatPr defaultColWidth="11.33203125" defaultRowHeight="14.4" outlineLevelRow="1" x14ac:dyDescent="0.3"/>
  <cols>
    <col min="1" max="1" width="16.33203125" style="2" customWidth="1"/>
    <col min="2" max="2" width="89.88671875" style="39" bestFit="1" customWidth="1"/>
    <col min="3" max="3" width="134.6640625" style="2" customWidth="1"/>
    <col min="4" max="16384" width="11.33203125" style="2"/>
  </cols>
  <sheetData>
    <row r="1" spans="1:3" ht="31.2" x14ac:dyDescent="0.3">
      <c r="A1" s="1" t="s">
        <v>1498</v>
      </c>
      <c r="B1" s="1"/>
      <c r="C1" s="22" t="s">
        <v>177</v>
      </c>
    </row>
    <row r="2" spans="1:3" x14ac:dyDescent="0.3">
      <c r="B2" s="37"/>
      <c r="C2" s="37"/>
    </row>
    <row r="3" spans="1:3" x14ac:dyDescent="0.3">
      <c r="A3" s="172" t="s">
        <v>1499</v>
      </c>
      <c r="B3" s="173"/>
      <c r="C3" s="37"/>
    </row>
    <row r="4" spans="1:3" x14ac:dyDescent="0.3">
      <c r="C4" s="37"/>
    </row>
    <row r="5" spans="1:3" ht="18" x14ac:dyDescent="0.3">
      <c r="A5" s="50" t="s">
        <v>188</v>
      </c>
      <c r="B5" s="50" t="s">
        <v>1500</v>
      </c>
      <c r="C5" s="174" t="s">
        <v>1501</v>
      </c>
    </row>
    <row r="6" spans="1:3" ht="28.8" x14ac:dyDescent="0.3">
      <c r="A6" s="125" t="s">
        <v>1502</v>
      </c>
      <c r="B6" s="54" t="s">
        <v>1503</v>
      </c>
      <c r="C6" s="175" t="s">
        <v>1504</v>
      </c>
    </row>
    <row r="7" spans="1:3" ht="28.8" x14ac:dyDescent="0.3">
      <c r="A7" s="125" t="s">
        <v>1505</v>
      </c>
      <c r="B7" s="54" t="s">
        <v>1506</v>
      </c>
      <c r="C7" s="175" t="s">
        <v>1507</v>
      </c>
    </row>
    <row r="8" spans="1:3" ht="28.8" x14ac:dyDescent="0.3">
      <c r="A8" s="125" t="s">
        <v>1508</v>
      </c>
      <c r="B8" s="54" t="s">
        <v>1509</v>
      </c>
      <c r="C8" s="175" t="s">
        <v>1510</v>
      </c>
    </row>
    <row r="9" spans="1:3" x14ac:dyDescent="0.3">
      <c r="A9" s="125" t="s">
        <v>1511</v>
      </c>
      <c r="B9" s="54" t="s">
        <v>1512</v>
      </c>
      <c r="C9" s="55" t="s">
        <v>1513</v>
      </c>
    </row>
    <row r="10" spans="1:3" ht="44.25" customHeight="1" x14ac:dyDescent="0.3">
      <c r="A10" s="125" t="s">
        <v>1514</v>
      </c>
      <c r="B10" s="54" t="s">
        <v>1515</v>
      </c>
      <c r="C10" s="55" t="s">
        <v>1516</v>
      </c>
    </row>
    <row r="11" spans="1:3" ht="54.75" customHeight="1" x14ac:dyDescent="0.3">
      <c r="A11" s="125" t="s">
        <v>1517</v>
      </c>
      <c r="B11" s="54" t="s">
        <v>1518</v>
      </c>
      <c r="C11" s="55" t="s">
        <v>1519</v>
      </c>
    </row>
    <row r="12" spans="1:3" x14ac:dyDescent="0.3">
      <c r="A12" s="125" t="s">
        <v>1520</v>
      </c>
      <c r="B12" s="54" t="s">
        <v>1521</v>
      </c>
      <c r="C12" s="55" t="s">
        <v>1522</v>
      </c>
    </row>
    <row r="13" spans="1:3" x14ac:dyDescent="0.3">
      <c r="A13" s="125" t="s">
        <v>1523</v>
      </c>
      <c r="B13" s="54" t="s">
        <v>1524</v>
      </c>
      <c r="C13" s="55" t="s">
        <v>1525</v>
      </c>
    </row>
    <row r="14" spans="1:3" x14ac:dyDescent="0.3">
      <c r="A14" s="125" t="s">
        <v>1526</v>
      </c>
      <c r="B14" s="54" t="s">
        <v>1527</v>
      </c>
      <c r="C14" s="55" t="s">
        <v>1528</v>
      </c>
    </row>
    <row r="15" spans="1:3" ht="28.8" x14ac:dyDescent="0.3">
      <c r="A15" s="125" t="s">
        <v>1529</v>
      </c>
      <c r="B15" s="54" t="s">
        <v>1530</v>
      </c>
      <c r="C15" s="55" t="s">
        <v>1531</v>
      </c>
    </row>
    <row r="16" spans="1:3" x14ac:dyDescent="0.3">
      <c r="A16" s="125" t="s">
        <v>1532</v>
      </c>
      <c r="B16" s="54" t="s">
        <v>1533</v>
      </c>
      <c r="C16" s="55" t="s">
        <v>1531</v>
      </c>
    </row>
    <row r="17" spans="1:3" ht="30" customHeight="1" x14ac:dyDescent="0.3">
      <c r="A17" s="125" t="s">
        <v>1534</v>
      </c>
      <c r="B17" s="176" t="s">
        <v>1535</v>
      </c>
      <c r="C17" s="55" t="s">
        <v>1536</v>
      </c>
    </row>
    <row r="18" spans="1:3" x14ac:dyDescent="0.3">
      <c r="A18" s="125" t="s">
        <v>1537</v>
      </c>
      <c r="B18" s="176" t="s">
        <v>1538</v>
      </c>
      <c r="C18" s="55" t="s">
        <v>1539</v>
      </c>
    </row>
    <row r="19" spans="1:3" x14ac:dyDescent="0.3">
      <c r="A19" s="125" t="s">
        <v>1540</v>
      </c>
      <c r="B19" s="176" t="s">
        <v>1541</v>
      </c>
      <c r="C19" s="55" t="s">
        <v>1542</v>
      </c>
    </row>
    <row r="20" spans="1:3" x14ac:dyDescent="0.3">
      <c r="A20" s="125" t="s">
        <v>1543</v>
      </c>
      <c r="B20" s="54" t="s">
        <v>1544</v>
      </c>
      <c r="C20" s="55" t="s">
        <v>236</v>
      </c>
    </row>
    <row r="21" spans="1:3" x14ac:dyDescent="0.3">
      <c r="A21" s="125" t="s">
        <v>1545</v>
      </c>
      <c r="B21" s="79" t="s">
        <v>1546</v>
      </c>
      <c r="C21" s="32"/>
    </row>
    <row r="22" spans="1:3" x14ac:dyDescent="0.3">
      <c r="A22" s="125" t="s">
        <v>1547</v>
      </c>
      <c r="B22" s="32"/>
      <c r="C22" s="32"/>
    </row>
    <row r="23" spans="1:3" outlineLevel="1" x14ac:dyDescent="0.3">
      <c r="A23" s="125" t="s">
        <v>1548</v>
      </c>
      <c r="B23" s="55"/>
      <c r="C23" s="55"/>
    </row>
    <row r="24" spans="1:3" outlineLevel="1" x14ac:dyDescent="0.3">
      <c r="A24" s="125" t="s">
        <v>1549</v>
      </c>
      <c r="B24" s="159"/>
      <c r="C24" s="55"/>
    </row>
    <row r="25" spans="1:3" outlineLevel="1" x14ac:dyDescent="0.3">
      <c r="A25" s="125" t="s">
        <v>1550</v>
      </c>
      <c r="B25" s="159"/>
      <c r="C25" s="55"/>
    </row>
    <row r="26" spans="1:3" outlineLevel="1" x14ac:dyDescent="0.3">
      <c r="A26" s="125" t="s">
        <v>1551</v>
      </c>
      <c r="B26" s="159"/>
      <c r="C26" s="55"/>
    </row>
    <row r="27" spans="1:3" outlineLevel="1" x14ac:dyDescent="0.3">
      <c r="A27" s="125" t="s">
        <v>1552</v>
      </c>
      <c r="B27" s="159"/>
      <c r="C27" s="55"/>
    </row>
    <row r="28" spans="1:3" ht="18" outlineLevel="1" x14ac:dyDescent="0.3">
      <c r="A28" s="50"/>
      <c r="B28" s="50" t="s">
        <v>1553</v>
      </c>
      <c r="C28" s="174" t="s">
        <v>1501</v>
      </c>
    </row>
    <row r="29" spans="1:3" outlineLevel="1" x14ac:dyDescent="0.3">
      <c r="A29" s="125" t="s">
        <v>1554</v>
      </c>
      <c r="B29" s="54" t="s">
        <v>1555</v>
      </c>
      <c r="C29" s="55" t="s">
        <v>542</v>
      </c>
    </row>
    <row r="30" spans="1:3" outlineLevel="1" x14ac:dyDescent="0.3">
      <c r="A30" s="125" t="s">
        <v>1556</v>
      </c>
      <c r="B30" s="54" t="s">
        <v>1557</v>
      </c>
      <c r="C30" s="55" t="s">
        <v>1150</v>
      </c>
    </row>
    <row r="31" spans="1:3" ht="86.4" outlineLevel="1" x14ac:dyDescent="0.3">
      <c r="A31" s="125" t="s">
        <v>1558</v>
      </c>
      <c r="B31" s="54" t="s">
        <v>1559</v>
      </c>
      <c r="C31" s="55" t="s">
        <v>1560</v>
      </c>
    </row>
    <row r="32" spans="1:3" ht="28.8" outlineLevel="1" x14ac:dyDescent="0.3">
      <c r="A32" s="125" t="s">
        <v>1561</v>
      </c>
      <c r="B32" s="177" t="s">
        <v>1562</v>
      </c>
      <c r="C32" s="55" t="s">
        <v>542</v>
      </c>
    </row>
    <row r="33" spans="1:3" outlineLevel="1" x14ac:dyDescent="0.3">
      <c r="A33" s="125" t="s">
        <v>1563</v>
      </c>
      <c r="B33" s="178"/>
      <c r="C33" s="55"/>
    </row>
    <row r="34" spans="1:3" outlineLevel="1" x14ac:dyDescent="0.3">
      <c r="A34" s="125" t="s">
        <v>1564</v>
      </c>
      <c r="B34" s="178"/>
      <c r="C34" s="55"/>
    </row>
    <row r="35" spans="1:3" outlineLevel="1" x14ac:dyDescent="0.3">
      <c r="A35" s="125" t="s">
        <v>1565</v>
      </c>
      <c r="B35" s="178"/>
      <c r="C35" s="55"/>
    </row>
    <row r="36" spans="1:3" outlineLevel="1" x14ac:dyDescent="0.3">
      <c r="A36" s="125" t="s">
        <v>1566</v>
      </c>
      <c r="B36" s="178"/>
      <c r="C36" s="55"/>
    </row>
    <row r="37" spans="1:3" outlineLevel="1" x14ac:dyDescent="0.3">
      <c r="A37" s="125" t="s">
        <v>1567</v>
      </c>
      <c r="B37" s="178"/>
      <c r="C37" s="55"/>
    </row>
    <row r="38" spans="1:3" outlineLevel="1" x14ac:dyDescent="0.3">
      <c r="A38" s="125" t="s">
        <v>1568</v>
      </c>
      <c r="B38" s="178"/>
      <c r="C38" s="55"/>
    </row>
    <row r="39" spans="1:3" outlineLevel="1" x14ac:dyDescent="0.3">
      <c r="A39" s="125" t="s">
        <v>1569</v>
      </c>
      <c r="B39" s="178"/>
      <c r="C39" s="55"/>
    </row>
    <row r="40" spans="1:3" outlineLevel="1" x14ac:dyDescent="0.3">
      <c r="A40" s="125" t="s">
        <v>1570</v>
      </c>
      <c r="B40" s="2"/>
      <c r="C40" s="55"/>
    </row>
    <row r="41" spans="1:3" outlineLevel="1" x14ac:dyDescent="0.3">
      <c r="A41" s="125" t="s">
        <v>1571</v>
      </c>
      <c r="B41" s="178"/>
      <c r="C41" s="55"/>
    </row>
    <row r="42" spans="1:3" outlineLevel="1" x14ac:dyDescent="0.3">
      <c r="A42" s="125" t="s">
        <v>1572</v>
      </c>
      <c r="B42" s="178"/>
      <c r="C42" s="55"/>
    </row>
    <row r="43" spans="1:3" outlineLevel="1" x14ac:dyDescent="0.3">
      <c r="A43" s="125" t="s">
        <v>1573</v>
      </c>
      <c r="B43" s="178"/>
      <c r="C43" s="55"/>
    </row>
    <row r="44" spans="1:3" ht="18" x14ac:dyDescent="0.3">
      <c r="A44" s="50"/>
      <c r="B44" s="50" t="s">
        <v>1574</v>
      </c>
      <c r="C44" s="174" t="s">
        <v>1575</v>
      </c>
    </row>
    <row r="45" spans="1:3" x14ac:dyDescent="0.3">
      <c r="A45" s="125" t="s">
        <v>1576</v>
      </c>
      <c r="B45" s="176" t="s">
        <v>1577</v>
      </c>
      <c r="C45" s="55" t="s">
        <v>236</v>
      </c>
    </row>
    <row r="46" spans="1:3" x14ac:dyDescent="0.3">
      <c r="A46" s="125" t="s">
        <v>1578</v>
      </c>
      <c r="B46" s="176" t="s">
        <v>1579</v>
      </c>
      <c r="C46" s="55" t="s">
        <v>542</v>
      </c>
    </row>
    <row r="47" spans="1:3" x14ac:dyDescent="0.3">
      <c r="A47" s="125" t="s">
        <v>1580</v>
      </c>
      <c r="B47" s="176" t="s">
        <v>1581</v>
      </c>
      <c r="C47" s="55" t="s">
        <v>1150</v>
      </c>
    </row>
    <row r="48" spans="1:3" outlineLevel="1" x14ac:dyDescent="0.3">
      <c r="A48" s="125" t="s">
        <v>1582</v>
      </c>
      <c r="B48" s="177" t="s">
        <v>1583</v>
      </c>
      <c r="C48" s="55" t="s">
        <v>1584</v>
      </c>
    </row>
    <row r="49" spans="1:3" outlineLevel="1" x14ac:dyDescent="0.3">
      <c r="A49" s="125" t="s">
        <v>1585</v>
      </c>
      <c r="B49" s="122"/>
      <c r="C49" s="55"/>
    </row>
    <row r="50" spans="1:3" outlineLevel="1" x14ac:dyDescent="0.3">
      <c r="A50" s="125" t="s">
        <v>1586</v>
      </c>
      <c r="B50" s="179"/>
      <c r="C50" s="55"/>
    </row>
    <row r="51" spans="1:3" ht="18" x14ac:dyDescent="0.3">
      <c r="A51" s="50"/>
      <c r="B51" s="50" t="s">
        <v>1587</v>
      </c>
      <c r="C51" s="174" t="s">
        <v>1501</v>
      </c>
    </row>
    <row r="52" spans="1:3" x14ac:dyDescent="0.3">
      <c r="A52" s="125" t="s">
        <v>1588</v>
      </c>
      <c r="B52" s="54" t="s">
        <v>1589</v>
      </c>
      <c r="C52" s="55" t="s">
        <v>542</v>
      </c>
    </row>
    <row r="53" spans="1:3" x14ac:dyDescent="0.3">
      <c r="A53" s="125" t="s">
        <v>1590</v>
      </c>
      <c r="B53" s="122"/>
      <c r="C53" s="32"/>
    </row>
    <row r="54" spans="1:3" x14ac:dyDescent="0.3">
      <c r="A54" s="125" t="s">
        <v>1591</v>
      </c>
      <c r="B54" s="122"/>
      <c r="C54" s="32"/>
    </row>
    <row r="55" spans="1:3" x14ac:dyDescent="0.3">
      <c r="A55" s="125" t="s">
        <v>1592</v>
      </c>
      <c r="B55" s="122"/>
      <c r="C55" s="32"/>
    </row>
    <row r="56" spans="1:3" x14ac:dyDescent="0.3">
      <c r="A56" s="125" t="s">
        <v>1593</v>
      </c>
      <c r="B56" s="122"/>
      <c r="C56" s="32"/>
    </row>
    <row r="57" spans="1:3" x14ac:dyDescent="0.3">
      <c r="A57" s="125" t="s">
        <v>1594</v>
      </c>
      <c r="B57" s="122"/>
      <c r="C57" s="32"/>
    </row>
    <row r="58" spans="1:3" x14ac:dyDescent="0.3">
      <c r="B58" s="60"/>
    </row>
    <row r="59" spans="1:3" x14ac:dyDescent="0.3">
      <c r="B59" s="60"/>
    </row>
    <row r="60" spans="1:3" x14ac:dyDescent="0.3">
      <c r="B60" s="60"/>
    </row>
    <row r="61" spans="1:3" x14ac:dyDescent="0.3">
      <c r="B61" s="60"/>
    </row>
    <row r="62" spans="1:3" x14ac:dyDescent="0.3">
      <c r="B62" s="60"/>
    </row>
    <row r="63" spans="1:3" x14ac:dyDescent="0.3">
      <c r="B63" s="60"/>
    </row>
    <row r="64" spans="1:3" x14ac:dyDescent="0.3">
      <c r="B64" s="60"/>
    </row>
    <row r="65" spans="2:2" x14ac:dyDescent="0.3">
      <c r="B65" s="60"/>
    </row>
    <row r="66" spans="2:2" x14ac:dyDescent="0.3">
      <c r="B66" s="60"/>
    </row>
    <row r="67" spans="2:2" x14ac:dyDescent="0.3">
      <c r="B67" s="60"/>
    </row>
    <row r="68" spans="2:2" x14ac:dyDescent="0.3">
      <c r="B68" s="60"/>
    </row>
    <row r="69" spans="2:2" x14ac:dyDescent="0.3">
      <c r="B69" s="60"/>
    </row>
    <row r="70" spans="2:2" x14ac:dyDescent="0.3">
      <c r="B70" s="60"/>
    </row>
    <row r="71" spans="2:2" x14ac:dyDescent="0.3">
      <c r="B71" s="60"/>
    </row>
    <row r="72" spans="2:2" x14ac:dyDescent="0.3">
      <c r="B72" s="60"/>
    </row>
    <row r="73" spans="2:2" x14ac:dyDescent="0.3">
      <c r="B73" s="60"/>
    </row>
    <row r="74" spans="2:2" x14ac:dyDescent="0.3">
      <c r="B74" s="60"/>
    </row>
    <row r="75" spans="2:2" x14ac:dyDescent="0.3">
      <c r="B75" s="60"/>
    </row>
    <row r="76" spans="2:2" x14ac:dyDescent="0.3">
      <c r="B76" s="60"/>
    </row>
    <row r="77" spans="2:2" x14ac:dyDescent="0.3">
      <c r="B77" s="60"/>
    </row>
    <row r="78" spans="2:2" x14ac:dyDescent="0.3">
      <c r="B78" s="60"/>
    </row>
    <row r="79" spans="2:2" x14ac:dyDescent="0.3">
      <c r="B79" s="60"/>
    </row>
    <row r="80" spans="2:2" x14ac:dyDescent="0.3">
      <c r="B80" s="60"/>
    </row>
    <row r="81" spans="2:2" x14ac:dyDescent="0.3">
      <c r="B81" s="60"/>
    </row>
    <row r="82" spans="2:2" x14ac:dyDescent="0.3">
      <c r="B82" s="60"/>
    </row>
    <row r="83" spans="2:2" x14ac:dyDescent="0.3">
      <c r="B83" s="60"/>
    </row>
    <row r="84" spans="2:2" x14ac:dyDescent="0.3">
      <c r="B84" s="60"/>
    </row>
    <row r="85" spans="2:2" x14ac:dyDescent="0.3">
      <c r="B85" s="60"/>
    </row>
    <row r="86" spans="2:2" x14ac:dyDescent="0.3">
      <c r="B86" s="60"/>
    </row>
    <row r="87" spans="2:2" x14ac:dyDescent="0.3">
      <c r="B87" s="60"/>
    </row>
    <row r="88" spans="2:2" x14ac:dyDescent="0.3">
      <c r="B88" s="60"/>
    </row>
    <row r="89" spans="2:2" x14ac:dyDescent="0.3">
      <c r="B89" s="60"/>
    </row>
    <row r="90" spans="2:2" x14ac:dyDescent="0.3">
      <c r="B90" s="60"/>
    </row>
    <row r="91" spans="2:2" x14ac:dyDescent="0.3">
      <c r="B91" s="60"/>
    </row>
    <row r="92" spans="2:2" x14ac:dyDescent="0.3">
      <c r="B92" s="60"/>
    </row>
    <row r="93" spans="2:2" x14ac:dyDescent="0.3">
      <c r="B93" s="60"/>
    </row>
    <row r="94" spans="2:2" x14ac:dyDescent="0.3">
      <c r="B94" s="60"/>
    </row>
    <row r="95" spans="2:2" x14ac:dyDescent="0.3">
      <c r="B95" s="60"/>
    </row>
    <row r="96" spans="2:2" x14ac:dyDescent="0.3">
      <c r="B96" s="60"/>
    </row>
    <row r="97" spans="2:2" x14ac:dyDescent="0.3">
      <c r="B97" s="60"/>
    </row>
    <row r="98" spans="2:2" x14ac:dyDescent="0.3">
      <c r="B98" s="60"/>
    </row>
    <row r="99" spans="2:2" x14ac:dyDescent="0.3">
      <c r="B99" s="60"/>
    </row>
    <row r="100" spans="2:2" x14ac:dyDescent="0.3">
      <c r="B100" s="60"/>
    </row>
    <row r="101" spans="2:2" x14ac:dyDescent="0.3">
      <c r="B101" s="60"/>
    </row>
    <row r="102" spans="2:2" x14ac:dyDescent="0.3">
      <c r="B102" s="60"/>
    </row>
    <row r="103" spans="2:2" x14ac:dyDescent="0.3">
      <c r="B103" s="37"/>
    </row>
    <row r="104" spans="2:2" x14ac:dyDescent="0.3">
      <c r="B104" s="37"/>
    </row>
    <row r="105" spans="2:2" x14ac:dyDescent="0.3">
      <c r="B105" s="37"/>
    </row>
    <row r="106" spans="2:2" x14ac:dyDescent="0.3">
      <c r="B106" s="37"/>
    </row>
    <row r="107" spans="2:2" x14ac:dyDescent="0.3">
      <c r="B107" s="37"/>
    </row>
    <row r="108" spans="2:2" x14ac:dyDescent="0.3">
      <c r="B108" s="37"/>
    </row>
    <row r="109" spans="2:2" x14ac:dyDescent="0.3">
      <c r="B109" s="37"/>
    </row>
    <row r="110" spans="2:2" x14ac:dyDescent="0.3">
      <c r="B110" s="37"/>
    </row>
    <row r="111" spans="2:2" x14ac:dyDescent="0.3">
      <c r="B111" s="37"/>
    </row>
    <row r="112" spans="2:2" x14ac:dyDescent="0.3">
      <c r="B112" s="37"/>
    </row>
    <row r="113" spans="2:2" x14ac:dyDescent="0.3">
      <c r="B113" s="60"/>
    </row>
    <row r="114" spans="2:2" x14ac:dyDescent="0.3">
      <c r="B114" s="60"/>
    </row>
    <row r="115" spans="2:2" x14ac:dyDescent="0.3">
      <c r="B115" s="60"/>
    </row>
    <row r="116" spans="2:2" x14ac:dyDescent="0.3">
      <c r="B116" s="60"/>
    </row>
    <row r="117" spans="2:2" x14ac:dyDescent="0.3">
      <c r="B117" s="60"/>
    </row>
    <row r="118" spans="2:2" x14ac:dyDescent="0.3">
      <c r="B118" s="60"/>
    </row>
    <row r="119" spans="2:2" x14ac:dyDescent="0.3">
      <c r="B119" s="60"/>
    </row>
    <row r="120" spans="2:2" x14ac:dyDescent="0.3">
      <c r="B120" s="60"/>
    </row>
    <row r="121" spans="2:2" x14ac:dyDescent="0.3">
      <c r="B121" s="96"/>
    </row>
    <row r="122" spans="2:2" x14ac:dyDescent="0.3">
      <c r="B122" s="60"/>
    </row>
    <row r="123" spans="2:2" x14ac:dyDescent="0.3">
      <c r="B123" s="60"/>
    </row>
    <row r="124" spans="2:2" x14ac:dyDescent="0.3">
      <c r="B124" s="60"/>
    </row>
    <row r="125" spans="2:2" x14ac:dyDescent="0.3">
      <c r="B125" s="60"/>
    </row>
    <row r="126" spans="2:2" x14ac:dyDescent="0.3">
      <c r="B126" s="60"/>
    </row>
    <row r="127" spans="2:2" x14ac:dyDescent="0.3">
      <c r="B127" s="60"/>
    </row>
    <row r="128" spans="2:2" x14ac:dyDescent="0.3">
      <c r="B128" s="60"/>
    </row>
    <row r="129" spans="2:2" x14ac:dyDescent="0.3">
      <c r="B129" s="60"/>
    </row>
    <row r="130" spans="2:2" x14ac:dyDescent="0.3">
      <c r="B130" s="60"/>
    </row>
    <row r="131" spans="2:2" x14ac:dyDescent="0.3">
      <c r="B131" s="60"/>
    </row>
    <row r="132" spans="2:2" x14ac:dyDescent="0.3">
      <c r="B132" s="60"/>
    </row>
    <row r="133" spans="2:2" x14ac:dyDescent="0.3">
      <c r="B133" s="60"/>
    </row>
    <row r="134" spans="2:2" x14ac:dyDescent="0.3">
      <c r="B134" s="60"/>
    </row>
    <row r="135" spans="2:2" x14ac:dyDescent="0.3">
      <c r="B135" s="60"/>
    </row>
    <row r="136" spans="2:2" x14ac:dyDescent="0.3">
      <c r="B136" s="60"/>
    </row>
    <row r="137" spans="2:2" x14ac:dyDescent="0.3">
      <c r="B137" s="60"/>
    </row>
    <row r="138" spans="2:2" x14ac:dyDescent="0.3">
      <c r="B138" s="60"/>
    </row>
    <row r="140" spans="2:2" x14ac:dyDescent="0.3">
      <c r="B140" s="60"/>
    </row>
    <row r="141" spans="2:2" x14ac:dyDescent="0.3">
      <c r="B141" s="60"/>
    </row>
    <row r="142" spans="2:2" x14ac:dyDescent="0.3">
      <c r="B142" s="60"/>
    </row>
    <row r="147" spans="2:2" x14ac:dyDescent="0.3">
      <c r="B147" s="45"/>
    </row>
    <row r="148" spans="2:2" x14ac:dyDescent="0.3">
      <c r="B148" s="180"/>
    </row>
    <row r="154" spans="2:2" x14ac:dyDescent="0.3">
      <c r="B154" s="63"/>
    </row>
    <row r="155" spans="2:2" x14ac:dyDescent="0.3">
      <c r="B155" s="60"/>
    </row>
    <row r="157" spans="2:2" x14ac:dyDescent="0.3">
      <c r="B157" s="60"/>
    </row>
    <row r="158" spans="2:2" x14ac:dyDescent="0.3">
      <c r="B158" s="60"/>
    </row>
    <row r="159" spans="2:2" x14ac:dyDescent="0.3">
      <c r="B159" s="60"/>
    </row>
    <row r="160" spans="2:2" x14ac:dyDescent="0.3">
      <c r="B160" s="60"/>
    </row>
    <row r="161" spans="2:2" x14ac:dyDescent="0.3">
      <c r="B161" s="60"/>
    </row>
    <row r="162" spans="2:2" x14ac:dyDescent="0.3">
      <c r="B162" s="60"/>
    </row>
    <row r="163" spans="2:2" x14ac:dyDescent="0.3">
      <c r="B163" s="60"/>
    </row>
    <row r="164" spans="2:2" x14ac:dyDescent="0.3">
      <c r="B164" s="60"/>
    </row>
    <row r="165" spans="2:2" x14ac:dyDescent="0.3">
      <c r="B165" s="60"/>
    </row>
    <row r="166" spans="2:2" x14ac:dyDescent="0.3">
      <c r="B166" s="60"/>
    </row>
    <row r="167" spans="2:2" x14ac:dyDescent="0.3">
      <c r="B167" s="60"/>
    </row>
    <row r="168" spans="2:2" x14ac:dyDescent="0.3">
      <c r="B168" s="60"/>
    </row>
    <row r="265" spans="2:2" x14ac:dyDescent="0.3">
      <c r="B265" s="91"/>
    </row>
    <row r="266" spans="2:2" x14ac:dyDescent="0.3">
      <c r="B266" s="60"/>
    </row>
    <row r="267" spans="2:2" x14ac:dyDescent="0.3">
      <c r="B267" s="60"/>
    </row>
    <row r="270" spans="2:2" x14ac:dyDescent="0.3">
      <c r="B270" s="60"/>
    </row>
    <row r="286" spans="2:2" x14ac:dyDescent="0.3">
      <c r="B286" s="91"/>
    </row>
    <row r="316" spans="2:2" x14ac:dyDescent="0.3">
      <c r="B316" s="45"/>
    </row>
    <row r="317" spans="2:2" x14ac:dyDescent="0.3">
      <c r="B317" s="60"/>
    </row>
    <row r="319" spans="2:2" x14ac:dyDescent="0.3">
      <c r="B319" s="60"/>
    </row>
    <row r="320" spans="2:2" x14ac:dyDescent="0.3">
      <c r="B320" s="60"/>
    </row>
    <row r="321" spans="2:2" x14ac:dyDescent="0.3">
      <c r="B321" s="60"/>
    </row>
    <row r="322" spans="2:2" x14ac:dyDescent="0.3">
      <c r="B322" s="60"/>
    </row>
    <row r="323" spans="2:2" x14ac:dyDescent="0.3">
      <c r="B323" s="60"/>
    </row>
    <row r="324" spans="2:2" x14ac:dyDescent="0.3">
      <c r="B324" s="60"/>
    </row>
    <row r="325" spans="2:2" x14ac:dyDescent="0.3">
      <c r="B325" s="60"/>
    </row>
    <row r="326" spans="2:2" x14ac:dyDescent="0.3">
      <c r="B326" s="60"/>
    </row>
    <row r="327" spans="2:2" x14ac:dyDescent="0.3">
      <c r="B327" s="60"/>
    </row>
    <row r="328" spans="2:2" x14ac:dyDescent="0.3">
      <c r="B328" s="60"/>
    </row>
    <row r="329" spans="2:2" x14ac:dyDescent="0.3">
      <c r="B329" s="60"/>
    </row>
    <row r="330" spans="2:2" x14ac:dyDescent="0.3">
      <c r="B330" s="60"/>
    </row>
    <row r="342" spans="2:2" x14ac:dyDescent="0.3">
      <c r="B342" s="60"/>
    </row>
    <row r="343" spans="2:2" x14ac:dyDescent="0.3">
      <c r="B343" s="60"/>
    </row>
    <row r="344" spans="2:2" x14ac:dyDescent="0.3">
      <c r="B344" s="60"/>
    </row>
    <row r="345" spans="2:2" x14ac:dyDescent="0.3">
      <c r="B345" s="60"/>
    </row>
    <row r="346" spans="2:2" x14ac:dyDescent="0.3">
      <c r="B346" s="60"/>
    </row>
    <row r="347" spans="2:2" x14ac:dyDescent="0.3">
      <c r="B347" s="60"/>
    </row>
    <row r="348" spans="2:2" x14ac:dyDescent="0.3">
      <c r="B348" s="60"/>
    </row>
    <row r="349" spans="2:2" x14ac:dyDescent="0.3">
      <c r="B349" s="60"/>
    </row>
    <row r="350" spans="2:2" x14ac:dyDescent="0.3">
      <c r="B350" s="60"/>
    </row>
    <row r="352" spans="2:2" x14ac:dyDescent="0.3">
      <c r="B352" s="60"/>
    </row>
    <row r="353" spans="2:2" x14ac:dyDescent="0.3">
      <c r="B353" s="60"/>
    </row>
    <row r="354" spans="2:2" x14ac:dyDescent="0.3">
      <c r="B354" s="60"/>
    </row>
    <row r="355" spans="2:2" x14ac:dyDescent="0.3">
      <c r="B355" s="60"/>
    </row>
    <row r="356" spans="2:2" x14ac:dyDescent="0.3">
      <c r="B356" s="60"/>
    </row>
    <row r="358" spans="2:2" x14ac:dyDescent="0.3">
      <c r="B358" s="60"/>
    </row>
    <row r="361" spans="2:2" x14ac:dyDescent="0.3">
      <c r="B361" s="60"/>
    </row>
    <row r="364" spans="2:2" x14ac:dyDescent="0.3">
      <c r="B364" s="60"/>
    </row>
    <row r="365" spans="2:2" x14ac:dyDescent="0.3">
      <c r="B365" s="60"/>
    </row>
    <row r="366" spans="2:2" x14ac:dyDescent="0.3">
      <c r="B366" s="60"/>
    </row>
    <row r="367" spans="2:2" x14ac:dyDescent="0.3">
      <c r="B367" s="60"/>
    </row>
    <row r="368" spans="2:2" x14ac:dyDescent="0.3">
      <c r="B368" s="60"/>
    </row>
    <row r="369" spans="2:2" x14ac:dyDescent="0.3">
      <c r="B369" s="60"/>
    </row>
    <row r="370" spans="2:2" x14ac:dyDescent="0.3">
      <c r="B370" s="60"/>
    </row>
    <row r="371" spans="2:2" x14ac:dyDescent="0.3">
      <c r="B371" s="60"/>
    </row>
    <row r="372" spans="2:2" x14ac:dyDescent="0.3">
      <c r="B372" s="60"/>
    </row>
    <row r="373" spans="2:2" x14ac:dyDescent="0.3">
      <c r="B373" s="60"/>
    </row>
    <row r="374" spans="2:2" x14ac:dyDescent="0.3">
      <c r="B374" s="60"/>
    </row>
    <row r="375" spans="2:2" x14ac:dyDescent="0.3">
      <c r="B375" s="60"/>
    </row>
    <row r="376" spans="2:2" x14ac:dyDescent="0.3">
      <c r="B376" s="60"/>
    </row>
    <row r="377" spans="2:2" x14ac:dyDescent="0.3">
      <c r="B377" s="60"/>
    </row>
    <row r="378" spans="2:2" x14ac:dyDescent="0.3">
      <c r="B378" s="60"/>
    </row>
    <row r="379" spans="2:2" x14ac:dyDescent="0.3">
      <c r="B379" s="60"/>
    </row>
    <row r="380" spans="2:2" x14ac:dyDescent="0.3">
      <c r="B380" s="60"/>
    </row>
    <row r="381" spans="2:2" x14ac:dyDescent="0.3">
      <c r="B381" s="60"/>
    </row>
    <row r="382" spans="2:2" x14ac:dyDescent="0.3">
      <c r="B382" s="60"/>
    </row>
    <row r="386" spans="2:2" x14ac:dyDescent="0.3">
      <c r="B386" s="45"/>
    </row>
    <row r="403" spans="2:2" x14ac:dyDescent="0.3">
      <c r="B403" s="18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AF32A-0861-4920-91B2-FFBB401DE7DD}">
  <sheetPr>
    <tabColor theme="3" tint="9.9978637043366805E-2"/>
  </sheetPr>
  <dimension ref="A1:M432"/>
  <sheetViews>
    <sheetView topLeftCell="A179" workbookViewId="0">
      <selection activeCell="A179" sqref="A179"/>
    </sheetView>
  </sheetViews>
  <sheetFormatPr defaultRowHeight="14.4" x14ac:dyDescent="0.3"/>
  <cols>
    <col min="1" max="1" width="48.6640625" customWidth="1"/>
    <col min="2" max="2" width="79.33203125" customWidth="1"/>
    <col min="3" max="3" width="30.33203125" customWidth="1"/>
    <col min="4" max="4" width="27.5546875" customWidth="1"/>
    <col min="5" max="5" width="38.6640625" customWidth="1"/>
    <col min="6" max="7" width="24" bestFit="1" customWidth="1"/>
    <col min="8" max="8" width="27.6640625" customWidth="1"/>
    <col min="9" max="9" width="24" bestFit="1" customWidth="1"/>
    <col min="10" max="10" width="24" customWidth="1"/>
    <col min="11" max="11" width="23.33203125" customWidth="1"/>
    <col min="12" max="13" width="8.33203125" bestFit="1" customWidth="1"/>
  </cols>
  <sheetData>
    <row r="1" spans="1:12" ht="17.399999999999999" x14ac:dyDescent="0.3">
      <c r="A1" s="336" t="s">
        <v>1595</v>
      </c>
      <c r="B1" s="336"/>
      <c r="C1" s="336"/>
      <c r="D1" s="336"/>
      <c r="E1" s="336"/>
      <c r="F1" s="336"/>
      <c r="G1" s="336"/>
      <c r="H1" s="336"/>
      <c r="I1" s="336"/>
      <c r="J1" s="336"/>
      <c r="K1" s="336"/>
      <c r="L1" s="336"/>
    </row>
    <row r="2" spans="1:12" x14ac:dyDescent="0.3">
      <c r="A2" s="182" t="s">
        <v>1596</v>
      </c>
      <c r="B2" s="183"/>
      <c r="C2" s="183"/>
      <c r="D2" s="183"/>
      <c r="E2" s="183"/>
      <c r="F2" s="183"/>
      <c r="G2" s="183"/>
      <c r="H2" s="183"/>
      <c r="I2" s="183"/>
      <c r="J2" s="183"/>
      <c r="K2" s="183"/>
      <c r="L2" s="183"/>
    </row>
    <row r="3" spans="1:12" x14ac:dyDescent="0.3">
      <c r="A3" s="184" t="s">
        <v>1597</v>
      </c>
      <c r="B3" s="183"/>
      <c r="C3" s="183"/>
      <c r="D3" s="183"/>
      <c r="E3" s="183"/>
      <c r="F3" s="183"/>
      <c r="G3" s="183"/>
      <c r="H3" s="183"/>
      <c r="I3" s="183"/>
      <c r="J3" s="183"/>
      <c r="K3" s="183"/>
      <c r="L3" s="183"/>
    </row>
    <row r="4" spans="1:12" x14ac:dyDescent="0.3">
      <c r="A4" s="185" t="s">
        <v>1596</v>
      </c>
      <c r="B4" s="186" t="s">
        <v>1598</v>
      </c>
      <c r="C4" s="183"/>
      <c r="D4" s="183"/>
      <c r="E4" s="183"/>
      <c r="F4" s="183"/>
      <c r="G4" s="183"/>
      <c r="H4" s="183"/>
      <c r="I4" s="183"/>
      <c r="J4" s="183"/>
      <c r="K4" s="183"/>
      <c r="L4" s="183"/>
    </row>
    <row r="5" spans="1:12" x14ac:dyDescent="0.3">
      <c r="A5" s="187" t="s">
        <v>1599</v>
      </c>
      <c r="B5" s="188" t="s">
        <v>667</v>
      </c>
      <c r="C5" s="183"/>
      <c r="D5" s="183"/>
      <c r="E5" s="183"/>
      <c r="F5" s="183"/>
      <c r="G5" s="183"/>
      <c r="H5" s="183"/>
      <c r="I5" s="183"/>
      <c r="J5" s="183"/>
      <c r="K5" s="183"/>
      <c r="L5" s="183"/>
    </row>
    <row r="6" spans="1:12" x14ac:dyDescent="0.3">
      <c r="A6" s="187" t="s">
        <v>1600</v>
      </c>
      <c r="B6" s="188" t="s">
        <v>1601</v>
      </c>
      <c r="C6" s="183"/>
      <c r="D6" s="183"/>
      <c r="E6" s="183"/>
      <c r="F6" s="183"/>
      <c r="G6" s="183"/>
      <c r="H6" s="183"/>
      <c r="I6" s="183"/>
      <c r="J6" s="183"/>
      <c r="K6" s="183"/>
      <c r="L6" s="183"/>
    </row>
    <row r="7" spans="1:12" x14ac:dyDescent="0.3">
      <c r="A7" s="187" t="s">
        <v>1602</v>
      </c>
      <c r="B7" s="188" t="s">
        <v>1603</v>
      </c>
      <c r="C7" s="183"/>
      <c r="D7" s="183"/>
      <c r="E7" s="183"/>
      <c r="F7" s="183"/>
      <c r="G7" s="183"/>
      <c r="H7" s="183"/>
      <c r="I7" s="183"/>
      <c r="J7" s="183"/>
      <c r="K7" s="183"/>
      <c r="L7" s="183"/>
    </row>
    <row r="8" spans="1:12" x14ac:dyDescent="0.3">
      <c r="A8" s="187" t="s">
        <v>1604</v>
      </c>
      <c r="B8" s="189">
        <v>45950</v>
      </c>
      <c r="C8" s="183"/>
      <c r="D8" s="183"/>
      <c r="E8" s="183"/>
      <c r="F8" s="183"/>
      <c r="G8" s="183"/>
      <c r="H8" s="183"/>
      <c r="I8" s="183"/>
      <c r="J8" s="183"/>
      <c r="K8" s="183"/>
      <c r="L8" s="183"/>
    </row>
    <row r="9" spans="1:12" x14ac:dyDescent="0.3">
      <c r="A9" s="187" t="s">
        <v>1605</v>
      </c>
      <c r="B9" s="189">
        <v>45901</v>
      </c>
      <c r="C9" s="183"/>
      <c r="D9" s="183"/>
      <c r="E9" s="183"/>
      <c r="F9" s="183"/>
      <c r="G9" s="183"/>
      <c r="H9" s="183"/>
      <c r="I9" s="183"/>
      <c r="J9" s="183"/>
      <c r="K9" s="183"/>
      <c r="L9" s="183"/>
    </row>
    <row r="10" spans="1:12" x14ac:dyDescent="0.3">
      <c r="A10" s="187" t="s">
        <v>1606</v>
      </c>
      <c r="B10" s="189">
        <v>45930</v>
      </c>
      <c r="C10" s="183"/>
      <c r="D10" s="183"/>
      <c r="E10" s="183"/>
      <c r="F10" s="183"/>
      <c r="G10" s="183"/>
      <c r="H10" s="183"/>
      <c r="I10" s="183"/>
      <c r="J10" s="183"/>
      <c r="K10" s="183"/>
      <c r="L10" s="183"/>
    </row>
    <row r="11" spans="1:12" ht="21.45" customHeight="1" x14ac:dyDescent="0.3">
      <c r="A11" s="190" t="s">
        <v>1607</v>
      </c>
      <c r="B11" s="191" t="s">
        <v>1522</v>
      </c>
      <c r="C11" s="183"/>
      <c r="D11" s="183"/>
      <c r="E11" s="183"/>
      <c r="F11" s="183"/>
      <c r="G11" s="183"/>
      <c r="H11" s="183"/>
      <c r="I11" s="183"/>
      <c r="J11" s="183"/>
      <c r="K11" s="183"/>
      <c r="L11" s="183"/>
    </row>
    <row r="12" spans="1:12" x14ac:dyDescent="0.3">
      <c r="A12" s="184" t="s">
        <v>1597</v>
      </c>
      <c r="B12" s="183"/>
      <c r="C12" s="183"/>
      <c r="D12" s="183"/>
      <c r="E12" s="183"/>
      <c r="F12" s="183"/>
      <c r="G12" s="183"/>
      <c r="H12" s="183"/>
      <c r="I12" s="183"/>
      <c r="J12" s="183"/>
      <c r="K12" s="183"/>
      <c r="L12" s="183"/>
    </row>
    <row r="13" spans="1:12" x14ac:dyDescent="0.3">
      <c r="A13" s="182" t="s">
        <v>1608</v>
      </c>
      <c r="B13" s="183"/>
      <c r="C13" s="183"/>
      <c r="D13" s="183"/>
      <c r="E13" s="183"/>
      <c r="F13" s="183"/>
      <c r="G13" s="183"/>
      <c r="H13" s="183"/>
      <c r="I13" s="183"/>
      <c r="J13" s="183"/>
      <c r="K13" s="183"/>
      <c r="L13" s="183"/>
    </row>
    <row r="14" spans="1:12" x14ac:dyDescent="0.3">
      <c r="A14" s="184" t="s">
        <v>1597</v>
      </c>
      <c r="B14" s="183"/>
      <c r="C14" s="183"/>
      <c r="D14" s="183"/>
      <c r="E14" s="183"/>
      <c r="F14" s="183"/>
      <c r="G14" s="183"/>
      <c r="H14" s="183"/>
      <c r="I14" s="183"/>
      <c r="J14" s="183"/>
      <c r="K14" s="183"/>
      <c r="L14" s="183"/>
    </row>
    <row r="15" spans="1:12" x14ac:dyDescent="0.3">
      <c r="A15" s="192"/>
      <c r="B15" s="193" t="s">
        <v>1609</v>
      </c>
      <c r="C15" s="337" t="s">
        <v>1610</v>
      </c>
      <c r="D15" s="338"/>
      <c r="E15" s="337" t="s">
        <v>1611</v>
      </c>
      <c r="F15" s="338"/>
      <c r="G15" s="337" t="s">
        <v>1612</v>
      </c>
      <c r="H15" s="338"/>
      <c r="I15" s="337" t="s">
        <v>1613</v>
      </c>
      <c r="J15" s="338"/>
      <c r="K15" s="183"/>
      <c r="L15" s="183"/>
    </row>
    <row r="16" spans="1:12" x14ac:dyDescent="0.3">
      <c r="A16" s="194"/>
      <c r="B16" s="194"/>
      <c r="C16" s="193" t="s">
        <v>1614</v>
      </c>
      <c r="D16" s="193" t="s">
        <v>1615</v>
      </c>
      <c r="E16" s="193" t="s">
        <v>1614</v>
      </c>
      <c r="F16" s="193" t="s">
        <v>1615</v>
      </c>
      <c r="G16" s="193" t="s">
        <v>1614</v>
      </c>
      <c r="H16" s="193" t="s">
        <v>1615</v>
      </c>
      <c r="I16" s="193" t="s">
        <v>1614</v>
      </c>
      <c r="J16" s="195" t="s">
        <v>1615</v>
      </c>
      <c r="K16" s="183"/>
      <c r="L16" s="183"/>
    </row>
    <row r="17" spans="1:12" x14ac:dyDescent="0.3">
      <c r="A17" s="193" t="s">
        <v>1616</v>
      </c>
      <c r="B17" s="193" t="s">
        <v>682</v>
      </c>
      <c r="C17" s="187" t="s">
        <v>1617</v>
      </c>
      <c r="D17" s="187" t="s">
        <v>1617</v>
      </c>
      <c r="E17" s="187" t="s">
        <v>1618</v>
      </c>
      <c r="F17" s="187" t="s">
        <v>1619</v>
      </c>
      <c r="G17" s="187" t="s">
        <v>1620</v>
      </c>
      <c r="H17" s="187" t="s">
        <v>1620</v>
      </c>
      <c r="I17" s="187" t="s">
        <v>1620</v>
      </c>
      <c r="J17" s="188" t="s">
        <v>1620</v>
      </c>
      <c r="K17" s="183"/>
      <c r="L17" s="183"/>
    </row>
    <row r="18" spans="1:12" x14ac:dyDescent="0.3">
      <c r="A18" s="193" t="s">
        <v>1621</v>
      </c>
      <c r="B18" s="193" t="s">
        <v>667</v>
      </c>
      <c r="C18" s="187" t="s">
        <v>1622</v>
      </c>
      <c r="D18" s="187" t="s">
        <v>1623</v>
      </c>
      <c r="E18" s="187" t="s">
        <v>1624</v>
      </c>
      <c r="F18" s="187" t="s">
        <v>1625</v>
      </c>
      <c r="G18" s="187" t="s">
        <v>1620</v>
      </c>
      <c r="H18" s="187" t="s">
        <v>1620</v>
      </c>
      <c r="I18" s="187" t="s">
        <v>1620</v>
      </c>
      <c r="J18" s="188" t="s">
        <v>1620</v>
      </c>
      <c r="K18" s="183"/>
      <c r="L18" s="183"/>
    </row>
    <row r="19" spans="1:12" x14ac:dyDescent="0.3">
      <c r="A19" s="193" t="s">
        <v>1626</v>
      </c>
      <c r="B19" s="193" t="s">
        <v>667</v>
      </c>
      <c r="C19" s="187" t="s">
        <v>1622</v>
      </c>
      <c r="D19" s="187" t="s">
        <v>1623</v>
      </c>
      <c r="E19" s="187" t="s">
        <v>1624</v>
      </c>
      <c r="F19" s="187" t="s">
        <v>1625</v>
      </c>
      <c r="G19" s="187" t="s">
        <v>1620</v>
      </c>
      <c r="H19" s="187" t="s">
        <v>1620</v>
      </c>
      <c r="I19" s="187" t="s">
        <v>1620</v>
      </c>
      <c r="J19" s="188" t="s">
        <v>1620</v>
      </c>
      <c r="K19" s="183"/>
      <c r="L19" s="183"/>
    </row>
    <row r="20" spans="1:12" x14ac:dyDescent="0.3">
      <c r="A20" s="193" t="s">
        <v>1627</v>
      </c>
      <c r="B20" s="193" t="s">
        <v>682</v>
      </c>
      <c r="C20" s="187" t="s">
        <v>1623</v>
      </c>
      <c r="D20" s="187" t="s">
        <v>1617</v>
      </c>
      <c r="E20" s="187" t="s">
        <v>1628</v>
      </c>
      <c r="F20" s="187" t="s">
        <v>1629</v>
      </c>
      <c r="G20" s="187" t="s">
        <v>1620</v>
      </c>
      <c r="H20" s="187" t="s">
        <v>1620</v>
      </c>
      <c r="I20" s="187" t="s">
        <v>1620</v>
      </c>
      <c r="J20" s="188" t="s">
        <v>1620</v>
      </c>
      <c r="K20" s="183"/>
      <c r="L20" s="183"/>
    </row>
    <row r="21" spans="1:12" x14ac:dyDescent="0.3">
      <c r="A21" s="193" t="s">
        <v>1627</v>
      </c>
      <c r="B21" s="193" t="s">
        <v>1630</v>
      </c>
      <c r="C21" s="187" t="s">
        <v>1623</v>
      </c>
      <c r="D21" s="187" t="s">
        <v>1617</v>
      </c>
      <c r="E21" s="196" t="s">
        <v>1628</v>
      </c>
      <c r="F21" s="196" t="s">
        <v>1631</v>
      </c>
      <c r="G21" s="187" t="s">
        <v>1620</v>
      </c>
      <c r="H21" s="187" t="s">
        <v>1620</v>
      </c>
      <c r="I21" s="187" t="s">
        <v>1620</v>
      </c>
      <c r="J21" s="188" t="s">
        <v>1620</v>
      </c>
      <c r="K21" s="183"/>
      <c r="L21" s="183"/>
    </row>
    <row r="22" spans="1:12" x14ac:dyDescent="0.3">
      <c r="A22" s="193" t="s">
        <v>1627</v>
      </c>
      <c r="B22" s="193" t="s">
        <v>1632</v>
      </c>
      <c r="C22" s="187" t="s">
        <v>1633</v>
      </c>
      <c r="D22" s="187" t="s">
        <v>1634</v>
      </c>
      <c r="E22" s="196" t="s">
        <v>1628</v>
      </c>
      <c r="F22" s="196" t="s">
        <v>1625</v>
      </c>
      <c r="G22" s="187" t="s">
        <v>1620</v>
      </c>
      <c r="H22" s="187" t="s">
        <v>1620</v>
      </c>
      <c r="I22" s="187" t="s">
        <v>1620</v>
      </c>
      <c r="J22" s="188" t="s">
        <v>1620</v>
      </c>
      <c r="K22" s="183"/>
      <c r="L22" s="183"/>
    </row>
    <row r="23" spans="1:12" x14ac:dyDescent="0.3">
      <c r="A23" s="193" t="s">
        <v>1627</v>
      </c>
      <c r="B23" s="193" t="s">
        <v>1635</v>
      </c>
      <c r="C23" s="187" t="s">
        <v>1633</v>
      </c>
      <c r="D23" s="187" t="s">
        <v>1636</v>
      </c>
      <c r="E23" s="196" t="s">
        <v>1637</v>
      </c>
      <c r="F23" s="196" t="s">
        <v>1638</v>
      </c>
      <c r="G23" s="187" t="s">
        <v>1620</v>
      </c>
      <c r="H23" s="187" t="s">
        <v>1620</v>
      </c>
      <c r="I23" s="187" t="s">
        <v>1620</v>
      </c>
      <c r="J23" s="188" t="s">
        <v>1620</v>
      </c>
      <c r="K23" s="183"/>
      <c r="L23" s="183"/>
    </row>
    <row r="24" spans="1:12" x14ac:dyDescent="0.3">
      <c r="A24" s="193" t="s">
        <v>1639</v>
      </c>
      <c r="B24" s="193" t="s">
        <v>1601</v>
      </c>
      <c r="C24" s="187" t="s">
        <v>1620</v>
      </c>
      <c r="D24" s="187" t="s">
        <v>1640</v>
      </c>
      <c r="E24" s="187" t="s">
        <v>1620</v>
      </c>
      <c r="F24" s="187" t="s">
        <v>1641</v>
      </c>
      <c r="G24" s="187" t="s">
        <v>1620</v>
      </c>
      <c r="H24" s="187" t="s">
        <v>1620</v>
      </c>
      <c r="I24" s="187" t="s">
        <v>1620</v>
      </c>
      <c r="J24" s="188" t="s">
        <v>1620</v>
      </c>
      <c r="K24" s="183"/>
      <c r="L24" s="183"/>
    </row>
    <row r="25" spans="1:12" x14ac:dyDescent="0.3">
      <c r="A25" s="193" t="s">
        <v>1642</v>
      </c>
      <c r="B25" s="193" t="s">
        <v>667</v>
      </c>
      <c r="C25" s="187" t="s">
        <v>1623</v>
      </c>
      <c r="D25" s="187" t="s">
        <v>1636</v>
      </c>
      <c r="E25" s="187" t="s">
        <v>1628</v>
      </c>
      <c r="F25" s="187" t="s">
        <v>1625</v>
      </c>
      <c r="G25" s="187" t="s">
        <v>1620</v>
      </c>
      <c r="H25" s="187" t="s">
        <v>1620</v>
      </c>
      <c r="I25" s="187" t="s">
        <v>1620</v>
      </c>
      <c r="J25" s="188" t="s">
        <v>1620</v>
      </c>
      <c r="K25" s="183"/>
      <c r="L25" s="183"/>
    </row>
    <row r="26" spans="1:12" x14ac:dyDescent="0.3">
      <c r="A26" s="193" t="s">
        <v>1643</v>
      </c>
      <c r="B26" s="193" t="s">
        <v>667</v>
      </c>
      <c r="C26" s="187" t="s">
        <v>1620</v>
      </c>
      <c r="D26" s="187" t="s">
        <v>1623</v>
      </c>
      <c r="E26" s="187" t="s">
        <v>1620</v>
      </c>
      <c r="F26" s="187" t="s">
        <v>1625</v>
      </c>
      <c r="G26" s="187" t="s">
        <v>1620</v>
      </c>
      <c r="H26" s="187" t="s">
        <v>1620</v>
      </c>
      <c r="I26" s="187" t="s">
        <v>1620</v>
      </c>
      <c r="J26" s="188" t="s">
        <v>1620</v>
      </c>
      <c r="K26" s="183"/>
      <c r="L26" s="183"/>
    </row>
    <row r="27" spans="1:12" x14ac:dyDescent="0.3">
      <c r="A27" s="193" t="s">
        <v>1644</v>
      </c>
      <c r="B27" s="193" t="s">
        <v>667</v>
      </c>
      <c r="C27" s="187" t="s">
        <v>1622</v>
      </c>
      <c r="D27" s="187" t="s">
        <v>1623</v>
      </c>
      <c r="E27" s="187" t="s">
        <v>1620</v>
      </c>
      <c r="F27" s="187" t="s">
        <v>1619</v>
      </c>
      <c r="G27" s="187" t="s">
        <v>1620</v>
      </c>
      <c r="H27" s="187" t="s">
        <v>1620</v>
      </c>
      <c r="I27" s="187" t="s">
        <v>1620</v>
      </c>
      <c r="J27" s="188" t="s">
        <v>1620</v>
      </c>
      <c r="K27" s="183"/>
      <c r="L27" s="183"/>
    </row>
    <row r="28" spans="1:12" x14ac:dyDescent="0.3">
      <c r="A28" s="193" t="s">
        <v>1645</v>
      </c>
      <c r="B28" s="193" t="s">
        <v>667</v>
      </c>
      <c r="C28" s="187" t="s">
        <v>1620</v>
      </c>
      <c r="D28" s="187" t="s">
        <v>1623</v>
      </c>
      <c r="E28" s="187" t="s">
        <v>1620</v>
      </c>
      <c r="F28" s="187" t="s">
        <v>1625</v>
      </c>
      <c r="G28" s="187" t="s">
        <v>1620</v>
      </c>
      <c r="H28" s="187" t="s">
        <v>1620</v>
      </c>
      <c r="I28" s="187" t="s">
        <v>1620</v>
      </c>
      <c r="J28" s="188" t="s">
        <v>1620</v>
      </c>
      <c r="K28" s="183"/>
      <c r="L28" s="183"/>
    </row>
    <row r="29" spans="1:12" x14ac:dyDescent="0.3">
      <c r="A29" s="197" t="s">
        <v>1646</v>
      </c>
      <c r="B29" s="197" t="s">
        <v>682</v>
      </c>
      <c r="C29" s="190" t="s">
        <v>1623</v>
      </c>
      <c r="D29" s="190" t="s">
        <v>1617</v>
      </c>
      <c r="E29" s="190" t="s">
        <v>1637</v>
      </c>
      <c r="F29" s="190" t="s">
        <v>1619</v>
      </c>
      <c r="G29" s="190" t="s">
        <v>1620</v>
      </c>
      <c r="H29" s="190" t="s">
        <v>1620</v>
      </c>
      <c r="I29" s="190" t="s">
        <v>1620</v>
      </c>
      <c r="J29" s="191" t="s">
        <v>1620</v>
      </c>
      <c r="K29" s="183"/>
      <c r="L29" s="183"/>
    </row>
    <row r="30" spans="1:12" x14ac:dyDescent="0.3">
      <c r="A30" s="184"/>
      <c r="B30" s="183"/>
      <c r="C30" s="183"/>
      <c r="D30" s="183"/>
      <c r="E30" s="183"/>
      <c r="F30" s="183"/>
      <c r="G30" s="183"/>
      <c r="H30" s="183"/>
      <c r="I30" s="183"/>
      <c r="J30" s="183"/>
      <c r="K30" s="183"/>
      <c r="L30" s="183"/>
    </row>
    <row r="31" spans="1:12" x14ac:dyDescent="0.3">
      <c r="A31" s="198" t="s">
        <v>1647</v>
      </c>
      <c r="B31" s="183"/>
      <c r="C31" s="183"/>
      <c r="D31" s="183"/>
      <c r="E31" s="183"/>
      <c r="F31" s="183"/>
      <c r="G31" s="183"/>
      <c r="H31" s="183"/>
      <c r="I31" s="183"/>
      <c r="J31" s="183"/>
      <c r="K31" s="183"/>
      <c r="L31" s="183"/>
    </row>
    <row r="32" spans="1:12" x14ac:dyDescent="0.3">
      <c r="A32" s="184" t="s">
        <v>1597</v>
      </c>
      <c r="B32" s="183"/>
      <c r="C32" s="183"/>
      <c r="D32" s="183"/>
      <c r="E32" s="183"/>
      <c r="F32" s="183"/>
      <c r="G32" s="183"/>
      <c r="H32" s="183"/>
      <c r="I32" s="183"/>
      <c r="J32" s="183"/>
      <c r="K32" s="183"/>
      <c r="L32" s="183"/>
    </row>
    <row r="33" spans="1:12" x14ac:dyDescent="0.3">
      <c r="A33" s="199" t="s">
        <v>1647</v>
      </c>
      <c r="B33" s="186" t="s">
        <v>1575</v>
      </c>
      <c r="C33" s="183"/>
      <c r="D33" s="183"/>
      <c r="E33" s="183"/>
      <c r="F33" s="183"/>
      <c r="G33" s="183"/>
      <c r="H33" s="183"/>
      <c r="I33" s="183"/>
      <c r="J33" s="183"/>
      <c r="K33" s="183"/>
      <c r="L33" s="183"/>
    </row>
    <row r="34" spans="1:12" x14ac:dyDescent="0.3">
      <c r="A34" s="200" t="s">
        <v>1648</v>
      </c>
      <c r="B34" s="201"/>
      <c r="C34" s="183"/>
      <c r="D34" s="183"/>
      <c r="E34" s="183"/>
      <c r="F34" s="183"/>
      <c r="G34" s="183"/>
      <c r="H34" s="183"/>
      <c r="I34" s="183"/>
      <c r="J34" s="183"/>
      <c r="K34" s="183"/>
      <c r="L34" s="183"/>
    </row>
    <row r="35" spans="1:12" x14ac:dyDescent="0.3">
      <c r="A35" s="202" t="s">
        <v>1649</v>
      </c>
      <c r="B35" s="203">
        <v>13318284727</v>
      </c>
      <c r="C35" s="183"/>
      <c r="D35" s="183"/>
      <c r="E35" s="183"/>
      <c r="F35" s="183"/>
      <c r="G35" s="183"/>
      <c r="H35" s="183"/>
      <c r="I35" s="183"/>
      <c r="J35" s="183"/>
      <c r="K35" s="183"/>
      <c r="L35" s="183"/>
    </row>
    <row r="36" spans="1:12" x14ac:dyDescent="0.3">
      <c r="A36" s="202" t="s">
        <v>1650</v>
      </c>
      <c r="B36" s="204" t="s">
        <v>1651</v>
      </c>
      <c r="C36" s="183"/>
      <c r="D36" s="183"/>
      <c r="E36" s="183"/>
      <c r="F36" s="183"/>
      <c r="G36" s="183"/>
      <c r="H36" s="183"/>
      <c r="I36" s="183"/>
      <c r="J36" s="183"/>
      <c r="K36" s="183"/>
      <c r="L36" s="183"/>
    </row>
    <row r="37" spans="1:12" x14ac:dyDescent="0.3">
      <c r="A37" s="202" t="s">
        <v>1652</v>
      </c>
      <c r="B37" s="205">
        <v>1.6500000000000001E-2</v>
      </c>
      <c r="C37" s="183"/>
      <c r="D37" s="183"/>
      <c r="E37" s="183"/>
      <c r="F37" s="183"/>
      <c r="G37" s="183"/>
      <c r="H37" s="183"/>
      <c r="I37" s="183"/>
      <c r="J37" s="183"/>
      <c r="K37" s="183"/>
      <c r="L37" s="183"/>
    </row>
    <row r="38" spans="1:12" x14ac:dyDescent="0.3">
      <c r="A38" s="202" t="s">
        <v>1653</v>
      </c>
      <c r="B38" s="205">
        <v>3.49E-2</v>
      </c>
      <c r="C38" s="183"/>
      <c r="D38" s="183"/>
      <c r="E38" s="183"/>
      <c r="F38" s="183"/>
      <c r="G38" s="183"/>
      <c r="H38" s="183"/>
      <c r="I38" s="183"/>
      <c r="J38" s="183"/>
      <c r="K38" s="183"/>
      <c r="L38" s="183"/>
    </row>
    <row r="39" spans="1:12" x14ac:dyDescent="0.3">
      <c r="A39" s="202" t="s">
        <v>1654</v>
      </c>
      <c r="B39" s="206">
        <v>0</v>
      </c>
      <c r="C39" s="183"/>
      <c r="D39" s="183"/>
      <c r="E39" s="183"/>
      <c r="F39" s="183"/>
      <c r="G39" s="183"/>
      <c r="H39" s="183"/>
      <c r="I39" s="183"/>
      <c r="J39" s="183"/>
      <c r="K39" s="183"/>
      <c r="L39" s="183"/>
    </row>
    <row r="40" spans="1:12" x14ac:dyDescent="0.3">
      <c r="A40" s="200" t="s">
        <v>1655</v>
      </c>
      <c r="B40" s="201"/>
      <c r="C40" s="183"/>
      <c r="D40" s="183"/>
      <c r="E40" s="183"/>
      <c r="F40" s="183"/>
      <c r="G40" s="183"/>
      <c r="H40" s="183"/>
      <c r="I40" s="183"/>
      <c r="J40" s="183"/>
      <c r="K40" s="183"/>
      <c r="L40" s="183"/>
    </row>
    <row r="41" spans="1:12" x14ac:dyDescent="0.3">
      <c r="A41" s="202" t="s">
        <v>1649</v>
      </c>
      <c r="B41" s="203">
        <v>385541274.5</v>
      </c>
      <c r="C41" s="183"/>
      <c r="D41" s="183"/>
      <c r="E41" s="183"/>
      <c r="F41" s="183"/>
      <c r="G41" s="183"/>
      <c r="H41" s="183"/>
      <c r="I41" s="183"/>
      <c r="J41" s="183"/>
      <c r="K41" s="183"/>
      <c r="L41" s="183"/>
    </row>
    <row r="42" spans="1:12" x14ac:dyDescent="0.3">
      <c r="A42" s="202" t="s">
        <v>1650</v>
      </c>
      <c r="B42" s="204" t="s">
        <v>1651</v>
      </c>
      <c r="C42" s="183"/>
      <c r="D42" s="183"/>
      <c r="E42" s="183"/>
      <c r="F42" s="183"/>
      <c r="G42" s="183"/>
      <c r="H42" s="183"/>
      <c r="I42" s="183"/>
      <c r="J42" s="183"/>
      <c r="K42" s="183"/>
      <c r="L42" s="183"/>
    </row>
    <row r="43" spans="1:12" x14ac:dyDescent="0.3">
      <c r="A43" s="202" t="s">
        <v>1652</v>
      </c>
      <c r="B43" s="205">
        <v>1.4500000000000001E-2</v>
      </c>
      <c r="C43" s="183"/>
      <c r="D43" s="183"/>
      <c r="E43" s="183"/>
      <c r="F43" s="183"/>
      <c r="G43" s="183"/>
      <c r="H43" s="183"/>
      <c r="I43" s="183"/>
      <c r="J43" s="183"/>
      <c r="K43" s="183"/>
      <c r="L43" s="183"/>
    </row>
    <row r="44" spans="1:12" x14ac:dyDescent="0.3">
      <c r="A44" s="202" t="s">
        <v>1653</v>
      </c>
      <c r="B44" s="205">
        <v>4.7800000000000002E-2</v>
      </c>
      <c r="C44" s="183"/>
      <c r="D44" s="183"/>
      <c r="E44" s="183"/>
      <c r="F44" s="183"/>
      <c r="G44" s="183"/>
      <c r="H44" s="183"/>
      <c r="I44" s="183"/>
      <c r="J44" s="183"/>
      <c r="K44" s="183"/>
      <c r="L44" s="183"/>
    </row>
    <row r="45" spans="1:12" x14ac:dyDescent="0.3">
      <c r="A45" s="202" t="s">
        <v>1654</v>
      </c>
      <c r="B45" s="203">
        <v>0</v>
      </c>
      <c r="C45" s="183"/>
      <c r="D45" s="183"/>
      <c r="E45" s="183"/>
      <c r="F45" s="183"/>
      <c r="G45" s="183"/>
      <c r="H45" s="183"/>
      <c r="I45" s="183"/>
      <c r="J45" s="183"/>
      <c r="K45" s="183"/>
      <c r="L45" s="183"/>
    </row>
    <row r="46" spans="1:12" x14ac:dyDescent="0.3">
      <c r="A46" s="200" t="s">
        <v>1656</v>
      </c>
      <c r="B46" s="201"/>
      <c r="C46" s="183"/>
      <c r="D46" s="183"/>
      <c r="E46" s="183"/>
      <c r="F46" s="183"/>
      <c r="G46" s="183"/>
      <c r="H46" s="183"/>
      <c r="I46" s="183"/>
      <c r="J46" s="183"/>
      <c r="K46" s="183"/>
      <c r="L46" s="183"/>
    </row>
    <row r="47" spans="1:12" x14ac:dyDescent="0.3">
      <c r="A47" s="202" t="s">
        <v>1649</v>
      </c>
      <c r="B47" s="203">
        <v>332960637.88</v>
      </c>
      <c r="C47" s="183"/>
      <c r="D47" s="183"/>
      <c r="E47" s="183"/>
      <c r="F47" s="183"/>
      <c r="G47" s="183"/>
      <c r="H47" s="183"/>
      <c r="I47" s="183"/>
      <c r="J47" s="183"/>
      <c r="K47" s="183"/>
      <c r="L47" s="183"/>
    </row>
    <row r="48" spans="1:12" x14ac:dyDescent="0.3">
      <c r="A48" s="202" t="s">
        <v>1650</v>
      </c>
      <c r="B48" s="204" t="s">
        <v>1651</v>
      </c>
      <c r="C48" s="183"/>
      <c r="D48" s="183"/>
      <c r="E48" s="183"/>
      <c r="F48" s="183"/>
      <c r="G48" s="183"/>
      <c r="H48" s="183"/>
      <c r="I48" s="183"/>
      <c r="J48" s="183"/>
      <c r="K48" s="183"/>
      <c r="L48" s="183"/>
    </row>
    <row r="49" spans="1:12" x14ac:dyDescent="0.3">
      <c r="A49" s="202" t="s">
        <v>1652</v>
      </c>
      <c r="B49" s="205">
        <v>2.2499999999999999E-2</v>
      </c>
      <c r="C49" s="183"/>
      <c r="D49" s="183"/>
      <c r="E49" s="183"/>
      <c r="F49" s="183"/>
      <c r="G49" s="183"/>
      <c r="H49" s="183"/>
      <c r="I49" s="183"/>
      <c r="J49" s="183"/>
      <c r="K49" s="183"/>
      <c r="L49" s="183"/>
    </row>
    <row r="50" spans="1:12" x14ac:dyDescent="0.3">
      <c r="A50" s="202" t="s">
        <v>1653</v>
      </c>
      <c r="B50" s="205">
        <v>6.8599999999999994E-2</v>
      </c>
      <c r="C50" s="183"/>
      <c r="D50" s="183"/>
      <c r="E50" s="183"/>
      <c r="F50" s="183"/>
      <c r="G50" s="183"/>
      <c r="H50" s="183"/>
      <c r="I50" s="183"/>
      <c r="J50" s="183"/>
      <c r="K50" s="183"/>
      <c r="L50" s="183"/>
    </row>
    <row r="51" spans="1:12" x14ac:dyDescent="0.3">
      <c r="A51" s="202" t="s">
        <v>1654</v>
      </c>
      <c r="B51" s="203">
        <v>0</v>
      </c>
      <c r="C51" s="183"/>
      <c r="D51" s="183"/>
      <c r="E51" s="183"/>
      <c r="F51" s="183"/>
      <c r="G51" s="183"/>
      <c r="H51" s="183"/>
      <c r="I51" s="183"/>
      <c r="J51" s="183"/>
      <c r="K51" s="183"/>
      <c r="L51" s="183"/>
    </row>
    <row r="52" spans="1:12" x14ac:dyDescent="0.3">
      <c r="A52" s="200" t="s">
        <v>1657</v>
      </c>
      <c r="B52" s="201"/>
      <c r="C52" s="183"/>
      <c r="D52" s="183"/>
      <c r="E52" s="183"/>
      <c r="F52" s="183"/>
      <c r="G52" s="183"/>
      <c r="H52" s="183"/>
      <c r="I52" s="183"/>
      <c r="J52" s="183"/>
      <c r="K52" s="183"/>
      <c r="L52" s="183"/>
    </row>
    <row r="53" spans="1:12" x14ac:dyDescent="0.3">
      <c r="A53" s="207" t="s">
        <v>1649</v>
      </c>
      <c r="B53" s="203">
        <v>700000000</v>
      </c>
      <c r="C53" s="183"/>
      <c r="D53" s="183"/>
      <c r="E53" s="183"/>
      <c r="F53" s="183"/>
      <c r="G53" s="183"/>
      <c r="H53" s="183"/>
      <c r="I53" s="183"/>
      <c r="J53" s="183"/>
      <c r="K53" s="183"/>
      <c r="L53" s="183"/>
    </row>
    <row r="54" spans="1:12" x14ac:dyDescent="0.3">
      <c r="A54" s="207" t="s">
        <v>1650</v>
      </c>
      <c r="B54" s="208">
        <v>46181</v>
      </c>
      <c r="C54" s="183"/>
      <c r="D54" s="183"/>
      <c r="E54" s="183"/>
      <c r="F54" s="183"/>
      <c r="G54" s="183"/>
      <c r="H54" s="183"/>
      <c r="I54" s="183"/>
      <c r="J54" s="183"/>
      <c r="K54" s="183"/>
      <c r="L54" s="183"/>
    </row>
    <row r="55" spans="1:12" x14ac:dyDescent="0.3">
      <c r="A55" s="207" t="s">
        <v>1652</v>
      </c>
      <c r="B55" s="209">
        <v>4.6249999999999999E-2</v>
      </c>
      <c r="C55" s="183"/>
      <c r="D55" s="183"/>
      <c r="E55" s="183"/>
      <c r="F55" s="183"/>
      <c r="G55" s="183"/>
      <c r="H55" s="183"/>
      <c r="I55" s="183"/>
      <c r="J55" s="183"/>
      <c r="K55" s="183"/>
      <c r="L55" s="183"/>
    </row>
    <row r="56" spans="1:12" x14ac:dyDescent="0.3">
      <c r="A56" s="207" t="s">
        <v>1653</v>
      </c>
      <c r="B56" s="210" t="s">
        <v>1658</v>
      </c>
      <c r="C56" s="183"/>
      <c r="D56" s="183"/>
      <c r="E56" s="183"/>
      <c r="F56" s="183"/>
      <c r="G56" s="183"/>
      <c r="H56" s="183"/>
      <c r="I56" s="183"/>
      <c r="J56" s="183"/>
      <c r="K56" s="183"/>
      <c r="L56" s="183"/>
    </row>
    <row r="57" spans="1:12" x14ac:dyDescent="0.3">
      <c r="A57" s="211" t="s">
        <v>1654</v>
      </c>
      <c r="B57" s="212">
        <v>0</v>
      </c>
      <c r="C57" s="183"/>
      <c r="D57" s="183"/>
      <c r="E57" s="183"/>
      <c r="F57" s="183"/>
      <c r="G57" s="183"/>
      <c r="H57" s="183"/>
      <c r="I57" s="183"/>
      <c r="J57" s="183"/>
      <c r="K57" s="183"/>
      <c r="L57" s="183"/>
    </row>
    <row r="58" spans="1:12" x14ac:dyDescent="0.3">
      <c r="A58" s="200" t="s">
        <v>1659</v>
      </c>
      <c r="B58" s="201"/>
      <c r="C58" s="183"/>
      <c r="D58" s="183"/>
      <c r="E58" s="183"/>
      <c r="F58" s="183"/>
      <c r="G58" s="183"/>
      <c r="H58" s="183"/>
      <c r="I58" s="183"/>
      <c r="J58" s="183"/>
      <c r="K58" s="183"/>
      <c r="L58" s="183"/>
    </row>
    <row r="59" spans="1:12" x14ac:dyDescent="0.3">
      <c r="A59" s="202" t="s">
        <v>1649</v>
      </c>
      <c r="B59" s="203">
        <v>532800000</v>
      </c>
      <c r="C59" s="183"/>
      <c r="D59" s="183"/>
      <c r="E59" s="183"/>
      <c r="F59" s="183"/>
      <c r="G59" s="183"/>
      <c r="H59" s="183"/>
      <c r="I59" s="183"/>
      <c r="J59" s="183"/>
      <c r="K59" s="183"/>
      <c r="L59" s="183"/>
    </row>
    <row r="60" spans="1:12" x14ac:dyDescent="0.3">
      <c r="A60" s="202" t="s">
        <v>1650</v>
      </c>
      <c r="B60" s="208">
        <v>46287</v>
      </c>
      <c r="C60" s="183"/>
      <c r="D60" s="183"/>
      <c r="E60" s="183"/>
      <c r="F60" s="183"/>
      <c r="G60" s="183"/>
      <c r="H60" s="183"/>
      <c r="I60" s="183"/>
      <c r="J60" s="183"/>
      <c r="K60" s="183"/>
      <c r="L60" s="183"/>
    </row>
    <row r="61" spans="1:12" x14ac:dyDescent="0.3">
      <c r="A61" s="202" t="s">
        <v>1652</v>
      </c>
      <c r="B61" s="213">
        <v>1E-4</v>
      </c>
      <c r="C61" s="183"/>
      <c r="D61" s="183"/>
      <c r="E61" s="183"/>
      <c r="F61" s="183"/>
      <c r="G61" s="183"/>
      <c r="H61" s="183"/>
      <c r="I61" s="183"/>
      <c r="J61" s="183"/>
      <c r="K61" s="183"/>
      <c r="L61" s="183"/>
    </row>
    <row r="62" spans="1:12" x14ac:dyDescent="0.3">
      <c r="A62" s="202" t="s">
        <v>1653</v>
      </c>
      <c r="B62" s="210" t="s">
        <v>1660</v>
      </c>
      <c r="C62" s="183"/>
      <c r="D62" s="183"/>
      <c r="E62" s="183"/>
      <c r="F62" s="183"/>
      <c r="G62" s="183"/>
      <c r="H62" s="183"/>
      <c r="I62" s="183"/>
      <c r="J62" s="183"/>
      <c r="K62" s="183"/>
      <c r="L62" s="183"/>
    </row>
    <row r="63" spans="1:12" x14ac:dyDescent="0.3">
      <c r="A63" s="214" t="s">
        <v>1654</v>
      </c>
      <c r="B63" s="215">
        <v>0</v>
      </c>
      <c r="C63" s="183"/>
      <c r="D63" s="183"/>
      <c r="E63" s="183"/>
      <c r="F63" s="183"/>
      <c r="G63" s="183"/>
      <c r="H63" s="183"/>
      <c r="I63" s="183"/>
      <c r="J63" s="183"/>
      <c r="K63" s="183"/>
      <c r="L63" s="183"/>
    </row>
    <row r="64" spans="1:12" x14ac:dyDescent="0.3">
      <c r="A64" s="200" t="s">
        <v>1661</v>
      </c>
      <c r="B64" s="201"/>
      <c r="C64" s="183"/>
      <c r="D64" s="183"/>
      <c r="E64" s="183"/>
      <c r="F64" s="183"/>
      <c r="G64" s="183"/>
      <c r="H64" s="183"/>
      <c r="I64" s="183"/>
      <c r="J64" s="183"/>
      <c r="K64" s="183"/>
      <c r="L64" s="183"/>
    </row>
    <row r="65" spans="1:12" x14ac:dyDescent="0.3">
      <c r="A65" s="202" t="s">
        <v>1649</v>
      </c>
      <c r="B65" s="203">
        <v>430300000</v>
      </c>
      <c r="C65" s="183"/>
      <c r="D65" s="183"/>
      <c r="E65" s="183"/>
      <c r="F65" s="183"/>
      <c r="G65" s="183"/>
      <c r="H65" s="183"/>
      <c r="I65" s="183"/>
      <c r="J65" s="183"/>
      <c r="K65" s="183"/>
      <c r="L65" s="183"/>
    </row>
    <row r="66" spans="1:12" x14ac:dyDescent="0.3">
      <c r="A66" s="202" t="s">
        <v>1650</v>
      </c>
      <c r="B66" s="216">
        <v>46560</v>
      </c>
      <c r="C66" s="183"/>
      <c r="D66" s="183"/>
      <c r="E66" s="183"/>
      <c r="F66" s="183"/>
      <c r="G66" s="183"/>
      <c r="H66" s="183"/>
      <c r="I66" s="183"/>
      <c r="J66" s="183"/>
      <c r="K66" s="183"/>
      <c r="L66" s="183"/>
    </row>
    <row r="67" spans="1:12" x14ac:dyDescent="0.3">
      <c r="A67" s="202" t="s">
        <v>1652</v>
      </c>
      <c r="B67" s="213">
        <v>2.5000000000000001E-2</v>
      </c>
      <c r="C67" s="183"/>
      <c r="D67" s="183"/>
      <c r="E67" s="183"/>
      <c r="F67" s="183"/>
      <c r="G67" s="183"/>
      <c r="H67" s="183"/>
      <c r="I67" s="183"/>
      <c r="J67" s="183"/>
      <c r="K67" s="183"/>
      <c r="L67" s="183"/>
    </row>
    <row r="68" spans="1:12" x14ac:dyDescent="0.3">
      <c r="A68" s="202" t="s">
        <v>1653</v>
      </c>
      <c r="B68" s="210" t="s">
        <v>1662</v>
      </c>
      <c r="C68" s="183"/>
      <c r="D68" s="183"/>
      <c r="E68" s="183"/>
      <c r="F68" s="183"/>
      <c r="G68" s="183"/>
      <c r="H68" s="183"/>
      <c r="I68" s="183"/>
      <c r="J68" s="183"/>
      <c r="K68" s="183"/>
      <c r="L68" s="183"/>
    </row>
    <row r="69" spans="1:12" x14ac:dyDescent="0.3">
      <c r="A69" s="214" t="s">
        <v>1654</v>
      </c>
      <c r="B69" s="215">
        <v>0</v>
      </c>
      <c r="C69" s="183"/>
      <c r="D69" s="183"/>
      <c r="E69" s="183"/>
      <c r="F69" s="183"/>
      <c r="G69" s="183"/>
      <c r="H69" s="183"/>
      <c r="I69" s="183"/>
      <c r="J69" s="183"/>
      <c r="K69" s="183"/>
      <c r="L69" s="183"/>
    </row>
    <row r="70" spans="1:12" x14ac:dyDescent="0.3">
      <c r="A70" s="200" t="s">
        <v>1663</v>
      </c>
      <c r="B70" s="201"/>
      <c r="C70" s="183"/>
      <c r="D70" s="183"/>
      <c r="E70" s="183"/>
      <c r="F70" s="183"/>
      <c r="G70" s="183"/>
      <c r="H70" s="183"/>
      <c r="I70" s="183"/>
      <c r="J70" s="183"/>
      <c r="K70" s="183"/>
      <c r="L70" s="183"/>
    </row>
    <row r="71" spans="1:12" x14ac:dyDescent="0.3">
      <c r="A71" s="202" t="s">
        <v>1649</v>
      </c>
      <c r="B71" s="203">
        <v>426184794</v>
      </c>
      <c r="C71" s="183"/>
      <c r="D71" s="183"/>
      <c r="E71" s="183"/>
      <c r="F71" s="183"/>
      <c r="G71" s="183"/>
      <c r="H71" s="183"/>
      <c r="I71" s="183"/>
      <c r="J71" s="183"/>
      <c r="K71" s="183"/>
      <c r="L71" s="183"/>
    </row>
    <row r="72" spans="1:12" x14ac:dyDescent="0.3">
      <c r="A72" s="202" t="s">
        <v>1650</v>
      </c>
      <c r="B72" s="216">
        <v>46987</v>
      </c>
      <c r="C72" s="183"/>
      <c r="D72" s="183"/>
      <c r="E72" s="183"/>
      <c r="F72" s="183"/>
      <c r="G72" s="183"/>
      <c r="H72" s="183"/>
      <c r="I72" s="183"/>
      <c r="J72" s="183"/>
      <c r="K72" s="183"/>
      <c r="L72" s="183"/>
    </row>
    <row r="73" spans="1:12" x14ac:dyDescent="0.3">
      <c r="A73" s="202" t="s">
        <v>1652</v>
      </c>
      <c r="B73" s="213">
        <v>3.7499999999999999E-2</v>
      </c>
      <c r="C73" s="183"/>
      <c r="D73" s="183"/>
      <c r="E73" s="183"/>
      <c r="F73" s="183"/>
      <c r="G73" s="183"/>
      <c r="H73" s="183"/>
      <c r="I73" s="183"/>
      <c r="J73" s="183"/>
      <c r="K73" s="183"/>
      <c r="L73" s="183"/>
    </row>
    <row r="74" spans="1:12" x14ac:dyDescent="0.3">
      <c r="A74" s="202" t="s">
        <v>1653</v>
      </c>
      <c r="B74" s="210" t="s">
        <v>1664</v>
      </c>
      <c r="C74" s="183"/>
      <c r="D74" s="183"/>
      <c r="E74" s="183"/>
      <c r="F74" s="183"/>
      <c r="G74" s="183"/>
      <c r="H74" s="183"/>
      <c r="I74" s="183"/>
      <c r="J74" s="183"/>
      <c r="K74" s="183"/>
      <c r="L74" s="183"/>
    </row>
    <row r="75" spans="1:12" x14ac:dyDescent="0.3">
      <c r="A75" s="214" t="s">
        <v>1654</v>
      </c>
      <c r="B75" s="215">
        <v>0</v>
      </c>
      <c r="C75" s="183"/>
      <c r="D75" s="183"/>
      <c r="E75" s="183"/>
      <c r="F75" s="183"/>
      <c r="G75" s="183"/>
      <c r="H75" s="183"/>
      <c r="I75" s="183"/>
      <c r="J75" s="183"/>
      <c r="K75" s="183"/>
      <c r="L75" s="183"/>
    </row>
    <row r="76" spans="1:12" x14ac:dyDescent="0.3">
      <c r="A76" s="184" t="s">
        <v>1597</v>
      </c>
      <c r="B76" s="183"/>
      <c r="C76" s="183"/>
      <c r="D76" s="183"/>
      <c r="E76" s="183"/>
      <c r="F76" s="183"/>
      <c r="G76" s="183"/>
      <c r="H76" s="183"/>
      <c r="I76" s="183"/>
      <c r="J76" s="183"/>
      <c r="K76" s="183"/>
      <c r="L76" s="183"/>
    </row>
    <row r="77" spans="1:12" x14ac:dyDescent="0.3">
      <c r="A77" s="182" t="s">
        <v>1665</v>
      </c>
      <c r="B77" s="183"/>
      <c r="C77" s="183"/>
      <c r="D77" s="183"/>
      <c r="E77" s="183"/>
      <c r="F77" s="183"/>
      <c r="G77" s="183"/>
      <c r="H77" s="183"/>
      <c r="I77" s="183"/>
      <c r="J77" s="183"/>
      <c r="K77" s="183"/>
      <c r="L77" s="183"/>
    </row>
    <row r="78" spans="1:12" x14ac:dyDescent="0.3">
      <c r="A78" s="184" t="s">
        <v>1597</v>
      </c>
      <c r="B78" s="183"/>
      <c r="C78" s="183"/>
      <c r="D78" s="183"/>
      <c r="E78" s="183"/>
      <c r="F78" s="183"/>
      <c r="G78" s="183"/>
      <c r="H78" s="183"/>
      <c r="I78" s="183"/>
      <c r="J78" s="183"/>
      <c r="K78" s="183"/>
      <c r="L78" s="183"/>
    </row>
    <row r="79" spans="1:12" x14ac:dyDescent="0.3">
      <c r="A79" s="193" t="s">
        <v>1666</v>
      </c>
      <c r="B79" s="193" t="s">
        <v>1667</v>
      </c>
      <c r="C79" s="193" t="s">
        <v>1668</v>
      </c>
      <c r="D79" s="195" t="s">
        <v>1669</v>
      </c>
      <c r="E79" s="183"/>
      <c r="F79" s="183"/>
      <c r="G79" s="183"/>
      <c r="H79" s="183"/>
      <c r="I79" s="183"/>
      <c r="J79" s="183"/>
      <c r="K79" s="183"/>
      <c r="L79" s="183"/>
    </row>
    <row r="80" spans="1:12" x14ac:dyDescent="0.3">
      <c r="A80" s="187" t="s">
        <v>1670</v>
      </c>
      <c r="B80" s="217">
        <v>0</v>
      </c>
      <c r="C80" s="217">
        <v>0</v>
      </c>
      <c r="D80" s="218">
        <v>0</v>
      </c>
      <c r="E80" s="183"/>
      <c r="F80" s="183"/>
      <c r="G80" s="183"/>
      <c r="H80" s="183"/>
      <c r="I80" s="183"/>
      <c r="J80" s="183"/>
      <c r="K80" s="183"/>
      <c r="L80" s="183"/>
    </row>
    <row r="81" spans="1:12" x14ac:dyDescent="0.3">
      <c r="A81" s="187" t="s">
        <v>1671</v>
      </c>
      <c r="B81" s="217">
        <v>207578857</v>
      </c>
      <c r="C81" s="217">
        <v>264390861</v>
      </c>
      <c r="D81" s="218">
        <v>0</v>
      </c>
      <c r="E81" s="183"/>
      <c r="F81" s="183"/>
      <c r="G81" s="183"/>
      <c r="H81" s="183"/>
      <c r="I81" s="183"/>
      <c r="J81" s="183"/>
      <c r="K81" s="183"/>
      <c r="L81" s="183"/>
    </row>
    <row r="82" spans="1:12" x14ac:dyDescent="0.3">
      <c r="A82" s="187" t="s">
        <v>1672</v>
      </c>
      <c r="B82" s="219">
        <v>109501448.26000001</v>
      </c>
      <c r="C82" s="219">
        <v>108485081.45</v>
      </c>
      <c r="D82" s="220">
        <v>109501448.26000001</v>
      </c>
      <c r="E82" s="183"/>
      <c r="F82" s="183"/>
      <c r="G82" s="183"/>
      <c r="H82" s="183"/>
      <c r="I82" s="183"/>
      <c r="J82" s="183"/>
      <c r="K82" s="183"/>
      <c r="L82" s="183"/>
    </row>
    <row r="83" spans="1:12" x14ac:dyDescent="0.3">
      <c r="A83" s="187" t="s">
        <v>1673</v>
      </c>
      <c r="B83" s="219">
        <v>13200</v>
      </c>
      <c r="C83" s="219">
        <v>12900</v>
      </c>
      <c r="D83" s="220">
        <v>0</v>
      </c>
      <c r="E83" s="183"/>
      <c r="F83" s="183"/>
      <c r="G83" s="183"/>
      <c r="H83" s="183"/>
      <c r="I83" s="183"/>
      <c r="J83" s="183"/>
      <c r="K83" s="183"/>
      <c r="L83" s="183"/>
    </row>
    <row r="84" spans="1:12" x14ac:dyDescent="0.3">
      <c r="A84" s="190" t="s">
        <v>1674</v>
      </c>
      <c r="B84" s="221">
        <v>75539656.799999997</v>
      </c>
      <c r="C84" s="221">
        <v>122062177.98</v>
      </c>
      <c r="D84" s="222">
        <v>0</v>
      </c>
      <c r="E84" s="183"/>
      <c r="F84" s="183"/>
      <c r="G84" s="183"/>
      <c r="H84" s="183"/>
      <c r="I84" s="183"/>
      <c r="J84" s="183"/>
      <c r="K84" s="183"/>
      <c r="L84" s="183"/>
    </row>
    <row r="85" spans="1:12" x14ac:dyDescent="0.3">
      <c r="A85" s="184" t="s">
        <v>1597</v>
      </c>
      <c r="B85" s="183"/>
      <c r="C85" s="183"/>
      <c r="D85" s="183"/>
      <c r="E85" s="183"/>
      <c r="F85" s="183"/>
      <c r="G85" s="183"/>
      <c r="H85" s="183"/>
      <c r="I85" s="183"/>
      <c r="J85" s="183"/>
      <c r="K85" s="183"/>
      <c r="L85" s="183"/>
    </row>
    <row r="86" spans="1:12" x14ac:dyDescent="0.3">
      <c r="A86" s="193" t="s">
        <v>1666</v>
      </c>
      <c r="B86" s="193" t="s">
        <v>1675</v>
      </c>
      <c r="C86" s="195" t="s">
        <v>1676</v>
      </c>
      <c r="D86" s="183"/>
      <c r="E86" s="183"/>
      <c r="F86" s="183"/>
      <c r="G86" s="183"/>
      <c r="H86" s="183"/>
      <c r="I86" s="183"/>
      <c r="J86" s="183"/>
      <c r="K86" s="183"/>
      <c r="L86" s="183"/>
    </row>
    <row r="87" spans="1:12" x14ac:dyDescent="0.3">
      <c r="A87" s="223" t="s">
        <v>1677</v>
      </c>
      <c r="B87" s="224">
        <v>0</v>
      </c>
      <c r="C87" s="225">
        <v>0</v>
      </c>
      <c r="D87" s="183"/>
      <c r="E87" s="183"/>
      <c r="F87" s="183"/>
      <c r="G87" s="183"/>
      <c r="H87" s="183"/>
      <c r="I87" s="183"/>
      <c r="J87" s="183"/>
      <c r="K87" s="183"/>
      <c r="L87" s="183"/>
    </row>
    <row r="88" spans="1:12" x14ac:dyDescent="0.3">
      <c r="A88" s="187" t="s">
        <v>1678</v>
      </c>
      <c r="B88" s="219">
        <v>64495826.020000003</v>
      </c>
      <c r="C88" s="218">
        <v>66169559.609999999</v>
      </c>
      <c r="D88" s="183"/>
      <c r="E88" s="183"/>
      <c r="F88" s="183"/>
      <c r="G88" s="183"/>
      <c r="H88" s="183"/>
      <c r="I88" s="183"/>
      <c r="J88" s="183"/>
      <c r="K88" s="183"/>
      <c r="L88" s="183"/>
    </row>
    <row r="89" spans="1:12" ht="20.399999999999999" x14ac:dyDescent="0.3">
      <c r="A89" s="187" t="s">
        <v>1679</v>
      </c>
      <c r="B89" s="219">
        <v>3284881.22</v>
      </c>
      <c r="C89" s="218">
        <v>3207738.84</v>
      </c>
      <c r="D89" s="183"/>
      <c r="E89" s="183"/>
      <c r="F89" s="183"/>
      <c r="G89" s="183"/>
      <c r="H89" s="183"/>
      <c r="I89" s="183"/>
      <c r="J89" s="183"/>
      <c r="K89" s="183"/>
      <c r="L89" s="183"/>
    </row>
    <row r="90" spans="1:12" x14ac:dyDescent="0.3">
      <c r="A90" s="187" t="s">
        <v>1680</v>
      </c>
      <c r="B90" s="219">
        <v>0</v>
      </c>
      <c r="C90" s="218">
        <v>3520418.59</v>
      </c>
      <c r="D90" s="183"/>
      <c r="E90" s="183"/>
      <c r="F90" s="183"/>
      <c r="G90" s="183"/>
      <c r="H90" s="183"/>
      <c r="I90" s="183"/>
      <c r="J90" s="183"/>
      <c r="K90" s="183"/>
      <c r="L90" s="183"/>
    </row>
    <row r="91" spans="1:12" x14ac:dyDescent="0.3">
      <c r="A91" s="187" t="s">
        <v>1681</v>
      </c>
      <c r="B91" s="219">
        <v>0</v>
      </c>
      <c r="C91" s="218">
        <v>0</v>
      </c>
      <c r="D91" s="183"/>
      <c r="E91" s="183"/>
      <c r="F91" s="183"/>
      <c r="G91" s="183"/>
      <c r="H91" s="183"/>
      <c r="I91" s="183"/>
      <c r="J91" s="183"/>
      <c r="K91" s="183"/>
      <c r="L91" s="183"/>
    </row>
    <row r="92" spans="1:12" ht="20.399999999999999" x14ac:dyDescent="0.3">
      <c r="A92" s="187" t="s">
        <v>1682</v>
      </c>
      <c r="B92" s="219">
        <v>8344000</v>
      </c>
      <c r="C92" s="218">
        <v>49785000</v>
      </c>
      <c r="D92" s="183"/>
      <c r="E92" s="183"/>
      <c r="F92" s="183"/>
      <c r="G92" s="183"/>
      <c r="H92" s="183"/>
      <c r="I92" s="183"/>
      <c r="J92" s="183"/>
      <c r="K92" s="183"/>
      <c r="L92" s="183"/>
    </row>
    <row r="93" spans="1:12" x14ac:dyDescent="0.3">
      <c r="A93" s="187" t="s">
        <v>1683</v>
      </c>
      <c r="B93" s="219">
        <v>191476.59</v>
      </c>
      <c r="C93" s="218">
        <v>278873.81</v>
      </c>
      <c r="D93" s="183"/>
      <c r="E93" s="183"/>
      <c r="F93" s="183"/>
      <c r="G93" s="183"/>
      <c r="H93" s="183"/>
      <c r="I93" s="183"/>
      <c r="J93" s="183"/>
      <c r="K93" s="183"/>
      <c r="L93" s="183"/>
    </row>
    <row r="94" spans="1:12" x14ac:dyDescent="0.3">
      <c r="A94" s="187" t="s">
        <v>1684</v>
      </c>
      <c r="B94" s="219">
        <v>0</v>
      </c>
      <c r="C94" s="218">
        <v>0</v>
      </c>
      <c r="D94" s="183"/>
      <c r="E94" s="183"/>
      <c r="F94" s="183"/>
      <c r="G94" s="183"/>
      <c r="H94" s="183"/>
      <c r="I94" s="183"/>
      <c r="J94" s="183"/>
      <c r="K94" s="183"/>
      <c r="L94" s="183"/>
    </row>
    <row r="95" spans="1:12" x14ac:dyDescent="0.3">
      <c r="A95" s="187" t="s">
        <v>1685</v>
      </c>
      <c r="B95" s="219">
        <v>0</v>
      </c>
      <c r="C95" s="218">
        <v>0</v>
      </c>
      <c r="D95" s="183"/>
      <c r="E95" s="183"/>
      <c r="F95" s="183"/>
      <c r="G95" s="183"/>
      <c r="H95" s="183"/>
      <c r="I95" s="183"/>
      <c r="J95" s="183"/>
      <c r="K95" s="183"/>
      <c r="L95" s="183"/>
    </row>
    <row r="96" spans="1:12" x14ac:dyDescent="0.3">
      <c r="A96" s="187" t="s">
        <v>1686</v>
      </c>
      <c r="B96" s="219">
        <v>-776527.03</v>
      </c>
      <c r="C96" s="218">
        <v>-899412.87</v>
      </c>
      <c r="D96" s="183"/>
      <c r="E96" s="183"/>
      <c r="F96" s="183"/>
      <c r="G96" s="183"/>
      <c r="H96" s="183"/>
      <c r="I96" s="183"/>
      <c r="J96" s="183"/>
      <c r="K96" s="183"/>
      <c r="L96" s="183"/>
    </row>
    <row r="97" spans="1:12" x14ac:dyDescent="0.3">
      <c r="A97" s="187" t="s">
        <v>271</v>
      </c>
      <c r="B97" s="219">
        <v>75539656.799999997</v>
      </c>
      <c r="C97" s="218">
        <v>122062177.98</v>
      </c>
      <c r="D97" s="183"/>
      <c r="E97" s="183"/>
      <c r="F97" s="183"/>
      <c r="G97" s="183"/>
      <c r="H97" s="183"/>
      <c r="I97" s="183"/>
      <c r="J97" s="183"/>
      <c r="K97" s="183"/>
      <c r="L97" s="183"/>
    </row>
    <row r="98" spans="1:12" x14ac:dyDescent="0.3">
      <c r="A98" s="223" t="s">
        <v>1687</v>
      </c>
      <c r="B98" s="226">
        <v>0</v>
      </c>
      <c r="C98" s="227">
        <v>0</v>
      </c>
      <c r="D98" s="183"/>
      <c r="E98" s="183"/>
      <c r="F98" s="183"/>
      <c r="G98" s="183"/>
      <c r="H98" s="183"/>
      <c r="I98" s="183"/>
      <c r="J98" s="183"/>
      <c r="K98" s="183"/>
      <c r="L98" s="183"/>
    </row>
    <row r="99" spans="1:12" x14ac:dyDescent="0.3">
      <c r="A99" s="187" t="s">
        <v>1688</v>
      </c>
      <c r="B99" s="217">
        <v>0</v>
      </c>
      <c r="C99" s="218">
        <v>0</v>
      </c>
      <c r="D99" s="183"/>
      <c r="E99" s="183"/>
      <c r="F99" s="183"/>
      <c r="G99" s="183"/>
      <c r="H99" s="183"/>
      <c r="I99" s="183"/>
      <c r="J99" s="183"/>
      <c r="K99" s="183"/>
      <c r="L99" s="183"/>
    </row>
    <row r="100" spans="1:12" x14ac:dyDescent="0.3">
      <c r="A100" s="187" t="s">
        <v>1689</v>
      </c>
      <c r="B100" s="217">
        <v>0</v>
      </c>
      <c r="C100" s="218">
        <v>0</v>
      </c>
      <c r="D100" s="183"/>
      <c r="E100" s="183"/>
      <c r="F100" s="183"/>
      <c r="G100" s="183"/>
      <c r="H100" s="183"/>
      <c r="I100" s="183"/>
      <c r="J100" s="183"/>
      <c r="K100" s="183"/>
      <c r="L100" s="183"/>
    </row>
    <row r="101" spans="1:12" x14ac:dyDescent="0.3">
      <c r="A101" s="187" t="s">
        <v>1690</v>
      </c>
      <c r="B101" s="217">
        <v>0</v>
      </c>
      <c r="C101" s="218">
        <v>0</v>
      </c>
      <c r="D101" s="183"/>
      <c r="E101" s="183"/>
      <c r="F101" s="183"/>
      <c r="G101" s="183"/>
      <c r="H101" s="183"/>
      <c r="I101" s="183"/>
      <c r="J101" s="183"/>
      <c r="K101" s="183"/>
      <c r="L101" s="183"/>
    </row>
    <row r="102" spans="1:12" x14ac:dyDescent="0.3">
      <c r="A102" s="187" t="s">
        <v>1691</v>
      </c>
      <c r="B102" s="217">
        <v>0</v>
      </c>
      <c r="C102" s="218">
        <v>0</v>
      </c>
      <c r="D102" s="183"/>
      <c r="E102" s="183"/>
      <c r="F102" s="183"/>
      <c r="G102" s="183"/>
      <c r="H102" s="183"/>
      <c r="I102" s="183"/>
      <c r="J102" s="183"/>
      <c r="K102" s="183"/>
      <c r="L102" s="183"/>
    </row>
    <row r="103" spans="1:12" x14ac:dyDescent="0.3">
      <c r="A103" s="187" t="s">
        <v>1692</v>
      </c>
      <c r="B103" s="217">
        <v>0</v>
      </c>
      <c r="C103" s="218">
        <v>0</v>
      </c>
      <c r="D103" s="183"/>
      <c r="E103" s="183"/>
      <c r="F103" s="183"/>
      <c r="G103" s="183"/>
      <c r="H103" s="183"/>
      <c r="I103" s="183"/>
      <c r="J103" s="183"/>
      <c r="K103" s="183"/>
      <c r="L103" s="183"/>
    </row>
    <row r="104" spans="1:12" x14ac:dyDescent="0.3">
      <c r="A104" s="187" t="s">
        <v>1693</v>
      </c>
      <c r="B104" s="217">
        <v>0</v>
      </c>
      <c r="C104" s="218">
        <v>0</v>
      </c>
      <c r="D104" s="183"/>
      <c r="E104" s="183"/>
      <c r="F104" s="183"/>
      <c r="G104" s="183"/>
      <c r="H104" s="183"/>
      <c r="I104" s="183"/>
      <c r="J104" s="183"/>
      <c r="K104" s="183"/>
      <c r="L104" s="183"/>
    </row>
    <row r="105" spans="1:12" x14ac:dyDescent="0.3">
      <c r="A105" s="187" t="s">
        <v>1694</v>
      </c>
      <c r="B105" s="217">
        <v>922987.51</v>
      </c>
      <c r="C105" s="218">
        <v>971699.31</v>
      </c>
      <c r="D105" s="183"/>
      <c r="E105" s="183"/>
      <c r="F105" s="183"/>
      <c r="G105" s="183"/>
      <c r="H105" s="183"/>
      <c r="I105" s="183"/>
      <c r="J105" s="183"/>
      <c r="K105" s="183"/>
      <c r="L105" s="183"/>
    </row>
    <row r="106" spans="1:12" x14ac:dyDescent="0.3">
      <c r="A106" s="187" t="s">
        <v>1695</v>
      </c>
      <c r="B106" s="217">
        <v>500</v>
      </c>
      <c r="C106" s="218">
        <v>500</v>
      </c>
      <c r="D106" s="183"/>
      <c r="E106" s="183"/>
      <c r="F106" s="183"/>
      <c r="G106" s="183"/>
      <c r="H106" s="183"/>
      <c r="I106" s="183"/>
      <c r="J106" s="183"/>
      <c r="K106" s="183"/>
      <c r="L106" s="183"/>
    </row>
    <row r="107" spans="1:12" x14ac:dyDescent="0.3">
      <c r="A107" s="187" t="s">
        <v>1696</v>
      </c>
      <c r="B107" s="217">
        <v>0</v>
      </c>
      <c r="C107" s="218">
        <v>0</v>
      </c>
      <c r="D107" s="183"/>
      <c r="E107" s="183"/>
      <c r="F107" s="183"/>
      <c r="G107" s="183"/>
      <c r="H107" s="183"/>
      <c r="I107" s="183"/>
      <c r="J107" s="183"/>
      <c r="K107" s="183"/>
      <c r="L107" s="183"/>
    </row>
    <row r="108" spans="1:12" x14ac:dyDescent="0.3">
      <c r="A108" s="187" t="s">
        <v>1697</v>
      </c>
      <c r="B108" s="217">
        <v>0</v>
      </c>
      <c r="C108" s="218">
        <v>0</v>
      </c>
      <c r="D108" s="183"/>
      <c r="E108" s="183"/>
      <c r="F108" s="183"/>
      <c r="G108" s="183"/>
      <c r="H108" s="183"/>
      <c r="I108" s="183"/>
      <c r="J108" s="183"/>
      <c r="K108" s="183"/>
      <c r="L108" s="183"/>
    </row>
    <row r="109" spans="1:12" x14ac:dyDescent="0.3">
      <c r="A109" s="187" t="s">
        <v>1698</v>
      </c>
      <c r="B109" s="217">
        <v>0</v>
      </c>
      <c r="C109" s="218">
        <v>0</v>
      </c>
      <c r="D109" s="183"/>
      <c r="E109" s="183"/>
      <c r="F109" s="183"/>
      <c r="G109" s="183"/>
      <c r="H109" s="183"/>
      <c r="I109" s="183"/>
      <c r="J109" s="183"/>
      <c r="K109" s="183"/>
      <c r="L109" s="183"/>
    </row>
    <row r="110" spans="1:12" x14ac:dyDescent="0.3">
      <c r="A110" s="187" t="s">
        <v>1699</v>
      </c>
      <c r="B110" s="217">
        <v>9274367.9600000009</v>
      </c>
      <c r="C110" s="218">
        <v>9583205.8664379995</v>
      </c>
      <c r="D110" s="183"/>
      <c r="E110" s="183"/>
      <c r="F110" s="183"/>
      <c r="G110" s="183"/>
      <c r="H110" s="183"/>
      <c r="I110" s="183"/>
      <c r="J110" s="183"/>
      <c r="K110" s="183"/>
      <c r="L110" s="183"/>
    </row>
    <row r="111" spans="1:12" ht="20.399999999999999" x14ac:dyDescent="0.3">
      <c r="A111" s="187" t="s">
        <v>1700</v>
      </c>
      <c r="B111" s="217">
        <v>12316000</v>
      </c>
      <c r="C111" s="218">
        <v>71910000</v>
      </c>
      <c r="D111" s="183"/>
      <c r="E111" s="183"/>
      <c r="F111" s="183"/>
      <c r="G111" s="183"/>
      <c r="H111" s="183"/>
      <c r="I111" s="183"/>
      <c r="J111" s="183"/>
      <c r="K111" s="183"/>
      <c r="L111" s="183"/>
    </row>
    <row r="112" spans="1:12" x14ac:dyDescent="0.3">
      <c r="A112" s="187" t="s">
        <v>1701</v>
      </c>
      <c r="B112" s="217">
        <v>21275000</v>
      </c>
      <c r="C112" s="218">
        <v>4092000</v>
      </c>
      <c r="D112" s="183"/>
      <c r="E112" s="183"/>
      <c r="F112" s="183"/>
      <c r="G112" s="183"/>
      <c r="H112" s="183"/>
      <c r="I112" s="183"/>
      <c r="J112" s="183"/>
      <c r="K112" s="183"/>
      <c r="L112" s="183"/>
    </row>
    <row r="113" spans="1:12" ht="20.399999999999999" x14ac:dyDescent="0.3">
      <c r="A113" s="187" t="s">
        <v>1702</v>
      </c>
      <c r="B113" s="217">
        <v>0</v>
      </c>
      <c r="C113" s="218">
        <v>0</v>
      </c>
      <c r="D113" s="183"/>
      <c r="E113" s="183"/>
      <c r="F113" s="183"/>
      <c r="G113" s="183"/>
      <c r="H113" s="183"/>
      <c r="I113" s="183"/>
      <c r="J113" s="183"/>
      <c r="K113" s="183"/>
      <c r="L113" s="183"/>
    </row>
    <row r="114" spans="1:12" x14ac:dyDescent="0.3">
      <c r="A114" s="187" t="s">
        <v>1703</v>
      </c>
      <c r="B114" s="217">
        <v>1016366.81</v>
      </c>
      <c r="C114" s="218">
        <v>0</v>
      </c>
      <c r="D114" s="183"/>
      <c r="E114" s="183"/>
      <c r="F114" s="183"/>
      <c r="G114" s="183"/>
      <c r="H114" s="183"/>
      <c r="I114" s="183"/>
      <c r="J114" s="183"/>
      <c r="K114" s="183"/>
      <c r="L114" s="183"/>
    </row>
    <row r="115" spans="1:12" x14ac:dyDescent="0.3">
      <c r="A115" s="187" t="s">
        <v>1704</v>
      </c>
      <c r="B115" s="217">
        <v>0</v>
      </c>
      <c r="C115" s="218">
        <v>0</v>
      </c>
      <c r="D115" s="183"/>
      <c r="E115" s="183"/>
      <c r="F115" s="183"/>
      <c r="G115" s="183"/>
      <c r="H115" s="183"/>
      <c r="I115" s="183"/>
      <c r="J115" s="183"/>
      <c r="K115" s="183"/>
      <c r="L115" s="183"/>
    </row>
    <row r="116" spans="1:12" x14ac:dyDescent="0.3">
      <c r="A116" s="187" t="s">
        <v>1705</v>
      </c>
      <c r="B116" s="217">
        <v>0</v>
      </c>
      <c r="C116" s="218">
        <v>0</v>
      </c>
      <c r="D116" s="183"/>
      <c r="E116" s="183"/>
      <c r="F116" s="183"/>
      <c r="G116" s="183"/>
      <c r="H116" s="183"/>
      <c r="I116" s="183"/>
      <c r="J116" s="183"/>
      <c r="K116" s="183"/>
      <c r="L116" s="183"/>
    </row>
    <row r="117" spans="1:12" ht="20.399999999999999" x14ac:dyDescent="0.3">
      <c r="A117" s="187" t="s">
        <v>1706</v>
      </c>
      <c r="B117" s="217">
        <v>0</v>
      </c>
      <c r="C117" s="218">
        <v>0</v>
      </c>
      <c r="D117" s="183"/>
      <c r="E117" s="183"/>
      <c r="F117" s="183"/>
      <c r="G117" s="183"/>
      <c r="H117" s="183"/>
      <c r="I117" s="183"/>
      <c r="J117" s="183"/>
      <c r="K117" s="183"/>
      <c r="L117" s="183"/>
    </row>
    <row r="118" spans="1:12" x14ac:dyDescent="0.3">
      <c r="A118" s="187" t="s">
        <v>1707</v>
      </c>
      <c r="B118" s="219">
        <v>30734134.52</v>
      </c>
      <c r="C118" s="218">
        <v>35504472.803562</v>
      </c>
      <c r="D118" s="183"/>
      <c r="E118" s="183"/>
      <c r="F118" s="183"/>
      <c r="G118" s="183"/>
      <c r="H118" s="183"/>
      <c r="I118" s="183"/>
      <c r="J118" s="183"/>
      <c r="K118" s="183"/>
      <c r="L118" s="183"/>
    </row>
    <row r="119" spans="1:12" x14ac:dyDescent="0.3">
      <c r="A119" s="187" t="s">
        <v>1708</v>
      </c>
      <c r="B119" s="219">
        <v>0</v>
      </c>
      <c r="C119" s="218">
        <v>0</v>
      </c>
      <c r="D119" s="183"/>
      <c r="E119" s="183"/>
      <c r="F119" s="183"/>
      <c r="G119" s="183"/>
      <c r="H119" s="183"/>
      <c r="I119" s="183"/>
      <c r="J119" s="183"/>
      <c r="K119" s="183"/>
      <c r="L119" s="183"/>
    </row>
    <row r="120" spans="1:12" x14ac:dyDescent="0.3">
      <c r="A120" s="187" t="s">
        <v>1709</v>
      </c>
      <c r="B120" s="219">
        <v>300</v>
      </c>
      <c r="C120" s="218">
        <v>300</v>
      </c>
      <c r="D120" s="183"/>
      <c r="E120" s="183"/>
      <c r="F120" s="183"/>
      <c r="G120" s="183"/>
      <c r="H120" s="183"/>
      <c r="I120" s="183"/>
      <c r="J120" s="183"/>
      <c r="K120" s="183"/>
      <c r="L120" s="183"/>
    </row>
    <row r="121" spans="1:12" x14ac:dyDescent="0.3">
      <c r="A121" s="187" t="s">
        <v>271</v>
      </c>
      <c r="B121" s="219">
        <v>75539656.799999997</v>
      </c>
      <c r="C121" s="218">
        <v>122062177.98</v>
      </c>
      <c r="D121" s="183"/>
      <c r="E121" s="183"/>
      <c r="F121" s="183"/>
      <c r="G121" s="183"/>
      <c r="H121" s="183"/>
      <c r="I121" s="183"/>
      <c r="J121" s="183"/>
      <c r="K121" s="183"/>
      <c r="L121" s="183"/>
    </row>
    <row r="122" spans="1:12" x14ac:dyDescent="0.3">
      <c r="A122" s="223" t="s">
        <v>1710</v>
      </c>
      <c r="B122" s="226">
        <v>0</v>
      </c>
      <c r="C122" s="227">
        <v>0</v>
      </c>
      <c r="D122" s="183"/>
      <c r="E122" s="183"/>
      <c r="F122" s="183"/>
      <c r="G122" s="183"/>
      <c r="H122" s="183"/>
      <c r="I122" s="183"/>
      <c r="J122" s="183"/>
      <c r="K122" s="183"/>
      <c r="L122" s="183"/>
    </row>
    <row r="123" spans="1:12" x14ac:dyDescent="0.3">
      <c r="A123" s="187" t="s">
        <v>1711</v>
      </c>
      <c r="B123" s="217">
        <v>180216109</v>
      </c>
      <c r="C123" s="218">
        <v>236863275</v>
      </c>
      <c r="D123" s="183"/>
      <c r="E123" s="183"/>
      <c r="F123" s="183"/>
      <c r="G123" s="183"/>
      <c r="H123" s="183"/>
      <c r="I123" s="183"/>
      <c r="J123" s="183"/>
      <c r="K123" s="183"/>
      <c r="L123" s="183"/>
    </row>
    <row r="124" spans="1:12" ht="20.399999999999999" x14ac:dyDescent="0.3">
      <c r="A124" s="187" t="s">
        <v>1712</v>
      </c>
      <c r="B124" s="217">
        <v>27362748</v>
      </c>
      <c r="C124" s="218">
        <v>27527586</v>
      </c>
      <c r="D124" s="183"/>
      <c r="E124" s="183"/>
      <c r="F124" s="183"/>
      <c r="G124" s="183"/>
      <c r="H124" s="183"/>
      <c r="I124" s="183"/>
      <c r="J124" s="183"/>
      <c r="K124" s="183"/>
      <c r="L124" s="183"/>
    </row>
    <row r="125" spans="1:12" x14ac:dyDescent="0.3">
      <c r="A125" s="187" t="s">
        <v>1713</v>
      </c>
      <c r="B125" s="217">
        <v>0</v>
      </c>
      <c r="C125" s="218">
        <v>0</v>
      </c>
      <c r="D125" s="183"/>
      <c r="E125" s="183"/>
      <c r="F125" s="183"/>
      <c r="G125" s="183"/>
      <c r="H125" s="183"/>
      <c r="I125" s="183"/>
      <c r="J125" s="183"/>
      <c r="K125" s="183"/>
      <c r="L125" s="183"/>
    </row>
    <row r="126" spans="1:12" x14ac:dyDescent="0.3">
      <c r="A126" s="187" t="s">
        <v>1714</v>
      </c>
      <c r="B126" s="217">
        <v>0</v>
      </c>
      <c r="C126" s="218">
        <v>0</v>
      </c>
      <c r="D126" s="183"/>
      <c r="E126" s="183"/>
      <c r="F126" s="183"/>
      <c r="G126" s="183"/>
      <c r="H126" s="183"/>
      <c r="I126" s="183"/>
      <c r="J126" s="183"/>
      <c r="K126" s="183"/>
      <c r="L126" s="183"/>
    </row>
    <row r="127" spans="1:12" x14ac:dyDescent="0.3">
      <c r="A127" s="187" t="s">
        <v>1685</v>
      </c>
      <c r="B127" s="217">
        <v>0</v>
      </c>
      <c r="C127" s="218">
        <v>0</v>
      </c>
      <c r="D127" s="183"/>
      <c r="E127" s="183"/>
      <c r="F127" s="183"/>
      <c r="G127" s="183"/>
      <c r="H127" s="183"/>
      <c r="I127" s="183"/>
      <c r="J127" s="183"/>
      <c r="K127" s="183"/>
      <c r="L127" s="183"/>
    </row>
    <row r="128" spans="1:12" x14ac:dyDescent="0.3">
      <c r="A128" s="187" t="s">
        <v>271</v>
      </c>
      <c r="B128" s="217">
        <v>207578857</v>
      </c>
      <c r="C128" s="218">
        <v>264390861</v>
      </c>
      <c r="D128" s="183"/>
      <c r="E128" s="183"/>
      <c r="F128" s="183"/>
      <c r="G128" s="183"/>
      <c r="H128" s="183"/>
      <c r="I128" s="183"/>
      <c r="J128" s="183"/>
      <c r="K128" s="183"/>
      <c r="L128" s="183"/>
    </row>
    <row r="129" spans="1:12" x14ac:dyDescent="0.3">
      <c r="A129" s="223" t="s">
        <v>1715</v>
      </c>
      <c r="B129" s="226">
        <v>0</v>
      </c>
      <c r="C129" s="227">
        <v>0</v>
      </c>
      <c r="D129" s="183"/>
      <c r="E129" s="183"/>
      <c r="F129" s="183"/>
      <c r="G129" s="183"/>
      <c r="H129" s="183"/>
      <c r="I129" s="183"/>
      <c r="J129" s="183"/>
      <c r="K129" s="183"/>
      <c r="L129" s="183"/>
    </row>
    <row r="130" spans="1:12" ht="20.399999999999999" x14ac:dyDescent="0.3">
      <c r="A130" s="187" t="s">
        <v>1716</v>
      </c>
      <c r="B130" s="217">
        <v>0</v>
      </c>
      <c r="C130" s="218">
        <v>0</v>
      </c>
      <c r="D130" s="183"/>
      <c r="E130" s="183"/>
      <c r="F130" s="183"/>
      <c r="G130" s="183"/>
      <c r="H130" s="183"/>
      <c r="I130" s="183"/>
      <c r="J130" s="183"/>
      <c r="K130" s="183"/>
      <c r="L130" s="183"/>
    </row>
    <row r="131" spans="1:12" ht="20.399999999999999" x14ac:dyDescent="0.3">
      <c r="A131" s="187" t="s">
        <v>1717</v>
      </c>
      <c r="B131" s="217">
        <v>0</v>
      </c>
      <c r="C131" s="218">
        <v>0</v>
      </c>
      <c r="D131" s="183"/>
      <c r="E131" s="183"/>
      <c r="F131" s="183"/>
      <c r="G131" s="183"/>
      <c r="H131" s="183"/>
      <c r="I131" s="183"/>
      <c r="J131" s="183"/>
      <c r="K131" s="183"/>
      <c r="L131" s="183"/>
    </row>
    <row r="132" spans="1:12" ht="20.399999999999999" x14ac:dyDescent="0.3">
      <c r="A132" s="187" t="s">
        <v>1718</v>
      </c>
      <c r="B132" s="217">
        <v>0</v>
      </c>
      <c r="C132" s="218">
        <v>0</v>
      </c>
      <c r="D132" s="183"/>
      <c r="E132" s="183"/>
      <c r="F132" s="183"/>
      <c r="G132" s="183"/>
      <c r="H132" s="183"/>
      <c r="I132" s="183"/>
      <c r="J132" s="183"/>
      <c r="K132" s="183"/>
      <c r="L132" s="183"/>
    </row>
    <row r="133" spans="1:12" x14ac:dyDescent="0.3">
      <c r="A133" s="187" t="s">
        <v>1719</v>
      </c>
      <c r="B133" s="217">
        <v>0</v>
      </c>
      <c r="C133" s="218">
        <v>0</v>
      </c>
      <c r="D133" s="183"/>
      <c r="E133" s="183"/>
      <c r="F133" s="183"/>
      <c r="G133" s="183"/>
      <c r="H133" s="183"/>
      <c r="I133" s="183"/>
      <c r="J133" s="183"/>
      <c r="K133" s="183"/>
      <c r="L133" s="183"/>
    </row>
    <row r="134" spans="1:12" x14ac:dyDescent="0.3">
      <c r="A134" s="187" t="s">
        <v>1720</v>
      </c>
      <c r="B134" s="217">
        <v>207578857</v>
      </c>
      <c r="C134" s="218">
        <v>264390861</v>
      </c>
      <c r="D134" s="183"/>
      <c r="E134" s="183"/>
      <c r="F134" s="183"/>
      <c r="G134" s="183"/>
      <c r="H134" s="183"/>
      <c r="I134" s="183"/>
      <c r="J134" s="183"/>
      <c r="K134" s="183"/>
      <c r="L134" s="183"/>
    </row>
    <row r="135" spans="1:12" x14ac:dyDescent="0.3">
      <c r="A135" s="190" t="s">
        <v>271</v>
      </c>
      <c r="B135" s="228">
        <v>207578857</v>
      </c>
      <c r="C135" s="229">
        <v>264390861</v>
      </c>
      <c r="D135" s="183"/>
      <c r="E135" s="183"/>
      <c r="F135" s="183"/>
      <c r="G135" s="183"/>
      <c r="H135" s="183"/>
      <c r="I135" s="183"/>
      <c r="J135" s="183"/>
      <c r="K135" s="183"/>
      <c r="L135" s="183"/>
    </row>
    <row r="136" spans="1:12" x14ac:dyDescent="0.3">
      <c r="A136" s="184" t="s">
        <v>1597</v>
      </c>
      <c r="B136" s="183"/>
      <c r="C136" s="183"/>
      <c r="D136" s="183"/>
      <c r="E136" s="183"/>
      <c r="F136" s="183"/>
      <c r="G136" s="183"/>
      <c r="H136" s="183"/>
      <c r="I136" s="183"/>
      <c r="J136" s="183"/>
      <c r="K136" s="183"/>
      <c r="L136" s="183"/>
    </row>
    <row r="137" spans="1:12" x14ac:dyDescent="0.3">
      <c r="A137" s="198" t="s">
        <v>1721</v>
      </c>
      <c r="B137" s="230" t="s">
        <v>1575</v>
      </c>
      <c r="C137" s="230" t="s">
        <v>1666</v>
      </c>
      <c r="D137" s="183"/>
      <c r="E137" s="183"/>
      <c r="F137" s="183"/>
      <c r="G137" s="183"/>
      <c r="H137" s="183"/>
      <c r="I137" s="183"/>
      <c r="J137" s="183"/>
      <c r="K137" s="183"/>
      <c r="L137" s="183"/>
    </row>
    <row r="138" spans="1:12" x14ac:dyDescent="0.3">
      <c r="A138" s="190" t="s">
        <v>1118</v>
      </c>
      <c r="B138" s="231">
        <v>12794277858</v>
      </c>
      <c r="C138" s="232" t="s">
        <v>1722</v>
      </c>
      <c r="D138" s="183"/>
      <c r="E138" s="183"/>
      <c r="F138" s="183"/>
      <c r="G138" s="183"/>
      <c r="H138" s="183"/>
      <c r="I138" s="183"/>
      <c r="J138" s="183"/>
      <c r="K138" s="183"/>
      <c r="L138" s="183"/>
    </row>
    <row r="139" spans="1:12" x14ac:dyDescent="0.3">
      <c r="A139" s="190" t="s">
        <v>1120</v>
      </c>
      <c r="B139" s="231">
        <v>207578857</v>
      </c>
      <c r="C139" s="232" t="s">
        <v>1723</v>
      </c>
      <c r="D139" s="183"/>
      <c r="E139" s="183"/>
      <c r="F139" s="183"/>
      <c r="G139" s="183"/>
      <c r="H139" s="183"/>
      <c r="I139" s="183"/>
      <c r="J139" s="183"/>
      <c r="K139" s="183"/>
      <c r="L139" s="183"/>
    </row>
    <row r="140" spans="1:12" x14ac:dyDescent="0.3">
      <c r="A140" s="190" t="s">
        <v>1122</v>
      </c>
      <c r="B140" s="231">
        <v>0</v>
      </c>
      <c r="C140" s="232" t="s">
        <v>1724</v>
      </c>
      <c r="D140" s="183"/>
      <c r="E140" s="183"/>
      <c r="F140" s="183"/>
      <c r="G140" s="183"/>
      <c r="H140" s="183"/>
      <c r="I140" s="183"/>
      <c r="J140" s="183"/>
      <c r="K140" s="183"/>
      <c r="L140" s="183"/>
    </row>
    <row r="141" spans="1:12" x14ac:dyDescent="0.3">
      <c r="A141" s="190" t="s">
        <v>1124</v>
      </c>
      <c r="B141" s="231">
        <v>0</v>
      </c>
      <c r="C141" s="232" t="s">
        <v>1725</v>
      </c>
      <c r="D141" s="183"/>
      <c r="E141" s="183"/>
      <c r="F141" s="183"/>
      <c r="G141" s="183"/>
      <c r="H141" s="183"/>
      <c r="I141" s="183"/>
      <c r="J141" s="183"/>
      <c r="K141" s="183"/>
      <c r="L141" s="183"/>
    </row>
    <row r="142" spans="1:12" x14ac:dyDescent="0.3">
      <c r="A142" s="190" t="s">
        <v>1126</v>
      </c>
      <c r="B142" s="231">
        <v>0</v>
      </c>
      <c r="C142" s="232" t="s">
        <v>1726</v>
      </c>
      <c r="D142" s="183"/>
      <c r="E142" s="183"/>
      <c r="F142" s="183"/>
      <c r="G142" s="183"/>
      <c r="H142" s="183"/>
      <c r="I142" s="183"/>
      <c r="J142" s="183"/>
      <c r="K142" s="183"/>
      <c r="L142" s="183"/>
    </row>
    <row r="143" spans="1:12" x14ac:dyDescent="0.3">
      <c r="A143" s="190" t="s">
        <v>1727</v>
      </c>
      <c r="B143" s="233">
        <v>0</v>
      </c>
      <c r="C143" s="232" t="s">
        <v>1728</v>
      </c>
      <c r="D143" s="183"/>
      <c r="E143" s="183"/>
      <c r="F143" s="183"/>
      <c r="G143" s="183"/>
      <c r="H143" s="183"/>
      <c r="I143" s="183"/>
      <c r="J143" s="183"/>
      <c r="K143" s="183"/>
      <c r="L143" s="183"/>
    </row>
    <row r="144" spans="1:12" x14ac:dyDescent="0.3">
      <c r="A144" s="190" t="s">
        <v>1729</v>
      </c>
      <c r="B144" s="234">
        <v>1143559</v>
      </c>
      <c r="C144" s="232" t="s">
        <v>1730</v>
      </c>
      <c r="D144" s="183"/>
      <c r="E144" s="183"/>
      <c r="F144" s="183"/>
      <c r="G144" s="183"/>
      <c r="H144" s="183"/>
      <c r="I144" s="183"/>
      <c r="J144" s="183"/>
      <c r="K144" s="183"/>
      <c r="L144" s="183"/>
    </row>
    <row r="145" spans="1:12" x14ac:dyDescent="0.3">
      <c r="A145" s="190" t="s">
        <v>212</v>
      </c>
      <c r="B145" s="234">
        <v>0</v>
      </c>
      <c r="C145" s="232" t="s">
        <v>1731</v>
      </c>
      <c r="D145" s="183"/>
      <c r="E145" s="183"/>
      <c r="F145" s="183"/>
      <c r="G145" s="183"/>
      <c r="H145" s="183"/>
      <c r="I145" s="183"/>
      <c r="J145" s="183"/>
      <c r="K145" s="183"/>
      <c r="L145" s="183"/>
    </row>
    <row r="146" spans="1:12" x14ac:dyDescent="0.3">
      <c r="A146" s="190" t="s">
        <v>1732</v>
      </c>
      <c r="B146" s="234">
        <v>0</v>
      </c>
      <c r="C146" s="235" t="s">
        <v>1733</v>
      </c>
      <c r="D146" s="183"/>
      <c r="E146" s="183"/>
      <c r="F146" s="183"/>
      <c r="G146" s="183"/>
      <c r="H146" s="183"/>
      <c r="I146" s="183"/>
      <c r="J146" s="183"/>
      <c r="K146" s="183"/>
      <c r="L146" s="183"/>
    </row>
    <row r="147" spans="1:12" x14ac:dyDescent="0.3">
      <c r="A147" s="236" t="s">
        <v>271</v>
      </c>
      <c r="B147" s="237">
        <v>13000713156</v>
      </c>
      <c r="C147" s="238"/>
      <c r="D147" s="183"/>
      <c r="E147" s="183"/>
      <c r="F147" s="183"/>
      <c r="G147" s="183"/>
      <c r="H147" s="183"/>
      <c r="I147" s="183"/>
      <c r="J147" s="183"/>
      <c r="K147" s="183"/>
      <c r="L147" s="183"/>
    </row>
    <row r="148" spans="1:12" x14ac:dyDescent="0.3">
      <c r="A148" s="236" t="s">
        <v>1734</v>
      </c>
      <c r="B148" s="239" t="s">
        <v>1735</v>
      </c>
      <c r="C148" s="238"/>
      <c r="D148" s="183"/>
      <c r="E148" s="183"/>
      <c r="F148" s="183"/>
      <c r="G148" s="183"/>
      <c r="H148" s="183"/>
      <c r="I148" s="183"/>
      <c r="J148" s="183"/>
      <c r="K148" s="183"/>
      <c r="L148" s="183"/>
    </row>
    <row r="149" spans="1:12" x14ac:dyDescent="0.3">
      <c r="A149" s="240" t="s">
        <v>1736</v>
      </c>
      <c r="B149" s="241">
        <v>0.92500000000000004</v>
      </c>
      <c r="C149" s="242"/>
      <c r="D149" s="183"/>
      <c r="E149" s="183"/>
      <c r="F149" s="183"/>
      <c r="G149" s="183"/>
      <c r="H149" s="183"/>
      <c r="I149" s="183"/>
      <c r="J149" s="183"/>
      <c r="K149" s="183"/>
      <c r="L149" s="183"/>
    </row>
    <row r="150" spans="1:12" x14ac:dyDescent="0.3">
      <c r="A150" s="236" t="s">
        <v>1737</v>
      </c>
      <c r="B150" s="241">
        <v>0.96499999999999997</v>
      </c>
      <c r="C150" s="238"/>
      <c r="D150" s="183"/>
      <c r="E150" s="183"/>
      <c r="F150" s="183"/>
      <c r="G150" s="183"/>
      <c r="H150" s="183"/>
      <c r="I150" s="183"/>
      <c r="J150" s="183"/>
      <c r="K150" s="183"/>
      <c r="L150" s="183"/>
    </row>
    <row r="151" spans="1:12" x14ac:dyDescent="0.3">
      <c r="A151" s="236" t="s">
        <v>1738</v>
      </c>
      <c r="B151" s="241">
        <v>0.995</v>
      </c>
      <c r="C151" s="238"/>
      <c r="D151" s="183"/>
      <c r="E151" s="183"/>
      <c r="F151" s="183"/>
      <c r="G151" s="183"/>
      <c r="H151" s="183"/>
      <c r="I151" s="183"/>
      <c r="J151" s="183"/>
      <c r="K151" s="183"/>
      <c r="L151" s="183"/>
    </row>
    <row r="152" spans="1:12" x14ac:dyDescent="0.3">
      <c r="A152" s="236" t="s">
        <v>1739</v>
      </c>
      <c r="B152" s="239" t="s">
        <v>1620</v>
      </c>
      <c r="C152" s="238"/>
      <c r="D152" s="183"/>
      <c r="E152" s="183"/>
      <c r="F152" s="183"/>
      <c r="G152" s="183"/>
      <c r="H152" s="183"/>
      <c r="I152" s="183"/>
      <c r="J152" s="183"/>
      <c r="K152" s="183"/>
      <c r="L152" s="183"/>
    </row>
    <row r="153" spans="1:12" x14ac:dyDescent="0.3">
      <c r="A153" s="236" t="s">
        <v>1740</v>
      </c>
      <c r="B153" s="239" t="s">
        <v>1620</v>
      </c>
      <c r="C153" s="238"/>
      <c r="D153" s="183"/>
      <c r="E153" s="183"/>
      <c r="F153" s="183"/>
      <c r="G153" s="183"/>
      <c r="H153" s="183"/>
      <c r="I153" s="183"/>
      <c r="J153" s="183"/>
      <c r="K153" s="183"/>
      <c r="L153" s="183"/>
    </row>
    <row r="154" spans="1:12" x14ac:dyDescent="0.3">
      <c r="A154" s="236" t="s">
        <v>1741</v>
      </c>
      <c r="B154" s="237">
        <v>4311428362</v>
      </c>
      <c r="C154" s="238"/>
      <c r="D154" s="183"/>
      <c r="E154" s="183"/>
      <c r="F154" s="183"/>
      <c r="G154" s="183"/>
      <c r="H154" s="183"/>
      <c r="I154" s="183"/>
      <c r="J154" s="183"/>
      <c r="K154" s="183"/>
      <c r="L154" s="183"/>
    </row>
    <row r="155" spans="1:12" x14ac:dyDescent="0.3">
      <c r="A155" s="236" t="s">
        <v>1742</v>
      </c>
      <c r="B155" s="241">
        <v>0.496177587018101</v>
      </c>
      <c r="C155" s="243"/>
      <c r="D155" s="183"/>
      <c r="E155" s="183"/>
      <c r="F155" s="183"/>
      <c r="G155" s="183"/>
      <c r="H155" s="183"/>
      <c r="I155" s="183"/>
      <c r="J155" s="183"/>
      <c r="K155" s="183"/>
      <c r="L155" s="183"/>
    </row>
    <row r="156" spans="1:12" x14ac:dyDescent="0.3">
      <c r="A156" s="244"/>
      <c r="B156" s="245"/>
      <c r="C156" s="243"/>
      <c r="D156" s="183"/>
      <c r="E156" s="183"/>
      <c r="F156" s="183"/>
      <c r="G156" s="183"/>
      <c r="H156" s="183"/>
      <c r="I156" s="183"/>
      <c r="J156" s="183"/>
      <c r="K156" s="183"/>
      <c r="L156" s="183"/>
    </row>
    <row r="157" spans="1:12" x14ac:dyDescent="0.3">
      <c r="A157" s="184" t="s">
        <v>1597</v>
      </c>
      <c r="B157" s="183"/>
      <c r="C157" s="183"/>
      <c r="D157" s="183"/>
      <c r="E157" s="183"/>
      <c r="F157" s="183"/>
      <c r="G157" s="183"/>
      <c r="H157" s="183"/>
      <c r="I157" s="183"/>
      <c r="J157" s="183"/>
      <c r="K157" s="183"/>
      <c r="L157" s="183"/>
    </row>
    <row r="158" spans="1:12" x14ac:dyDescent="0.3">
      <c r="A158" s="198" t="s">
        <v>1743</v>
      </c>
      <c r="B158" s="183"/>
      <c r="C158" s="183"/>
      <c r="D158" s="183"/>
      <c r="E158" s="183"/>
      <c r="F158" s="183"/>
      <c r="G158" s="183"/>
      <c r="H158" s="183"/>
      <c r="I158" s="183"/>
      <c r="J158" s="183"/>
      <c r="K158" s="183"/>
      <c r="L158" s="183"/>
    </row>
    <row r="159" spans="1:12" x14ac:dyDescent="0.3">
      <c r="A159" s="184" t="s">
        <v>1597</v>
      </c>
      <c r="B159" s="183"/>
      <c r="C159" s="183"/>
      <c r="D159" s="183"/>
      <c r="E159" s="183"/>
      <c r="F159" s="183"/>
      <c r="G159" s="183"/>
      <c r="H159" s="183"/>
      <c r="I159" s="183"/>
      <c r="J159" s="183"/>
      <c r="K159" s="183"/>
      <c r="L159" s="183"/>
    </row>
    <row r="160" spans="1:12" x14ac:dyDescent="0.3">
      <c r="A160" s="246" t="s">
        <v>1743</v>
      </c>
      <c r="B160" s="247"/>
      <c r="C160" s="183"/>
      <c r="D160" s="183"/>
      <c r="E160" s="183"/>
      <c r="F160" s="183"/>
      <c r="G160" s="183"/>
      <c r="H160" s="183"/>
      <c r="I160" s="183"/>
      <c r="J160" s="183"/>
      <c r="K160" s="183"/>
      <c r="L160" s="183"/>
    </row>
    <row r="161" spans="1:12" x14ac:dyDescent="0.3">
      <c r="A161" s="187" t="s">
        <v>1744</v>
      </c>
      <c r="B161" s="248" t="s">
        <v>351</v>
      </c>
      <c r="C161" s="183"/>
      <c r="D161" s="183"/>
      <c r="E161" s="183"/>
      <c r="F161" s="183"/>
      <c r="G161" s="183"/>
      <c r="H161" s="183"/>
      <c r="I161" s="183"/>
      <c r="J161" s="183"/>
      <c r="K161" s="183"/>
      <c r="L161" s="183"/>
    </row>
    <row r="162" spans="1:12" x14ac:dyDescent="0.3">
      <c r="A162" s="187" t="s">
        <v>1745</v>
      </c>
      <c r="B162" s="249">
        <v>15000000000</v>
      </c>
      <c r="C162" s="183"/>
      <c r="D162" s="183"/>
      <c r="E162" s="183"/>
      <c r="F162" s="183"/>
      <c r="G162" s="183"/>
      <c r="H162" s="183"/>
      <c r="I162" s="183"/>
      <c r="J162" s="183"/>
      <c r="K162" s="183"/>
      <c r="L162" s="183"/>
    </row>
    <row r="163" spans="1:12" ht="20.399999999999999" x14ac:dyDescent="0.3">
      <c r="A163" s="187" t="s">
        <v>1746</v>
      </c>
      <c r="B163" s="250">
        <v>8689284794</v>
      </c>
      <c r="C163" s="183"/>
      <c r="D163" s="183"/>
      <c r="E163" s="183"/>
      <c r="F163" s="183"/>
      <c r="G163" s="183"/>
      <c r="H163" s="183"/>
      <c r="I163" s="183"/>
      <c r="J163" s="183"/>
      <c r="K163" s="183"/>
      <c r="L163" s="183"/>
    </row>
    <row r="164" spans="1:12" ht="35.700000000000003" customHeight="1" x14ac:dyDescent="0.3">
      <c r="A164" s="187" t="s">
        <v>1747</v>
      </c>
      <c r="B164" s="250">
        <v>8696480000</v>
      </c>
      <c r="C164" s="183"/>
      <c r="D164" s="183"/>
      <c r="E164" s="183"/>
      <c r="F164" s="183"/>
      <c r="G164" s="183"/>
      <c r="H164" s="183"/>
      <c r="I164" s="183"/>
      <c r="J164" s="183"/>
      <c r="K164" s="183"/>
      <c r="L164" s="183"/>
    </row>
    <row r="165" spans="1:12" x14ac:dyDescent="0.3">
      <c r="A165" s="187" t="s">
        <v>1748</v>
      </c>
      <c r="B165" s="251">
        <v>13832628040</v>
      </c>
      <c r="C165" s="183"/>
      <c r="D165" s="183"/>
      <c r="E165" s="183"/>
      <c r="F165" s="183"/>
      <c r="G165" s="183"/>
      <c r="H165" s="183"/>
      <c r="I165" s="183"/>
      <c r="J165" s="183"/>
      <c r="K165" s="183"/>
      <c r="L165" s="183"/>
    </row>
    <row r="166" spans="1:12" x14ac:dyDescent="0.3">
      <c r="A166" s="187" t="s">
        <v>1749</v>
      </c>
      <c r="B166" s="251">
        <v>364751462.98000002</v>
      </c>
      <c r="C166" s="183"/>
      <c r="D166" s="183"/>
      <c r="E166" s="183"/>
      <c r="F166" s="183"/>
      <c r="G166" s="183"/>
      <c r="H166" s="183"/>
      <c r="I166" s="183"/>
      <c r="J166" s="183"/>
      <c r="K166" s="183"/>
      <c r="L166" s="183"/>
    </row>
    <row r="167" spans="1:12" x14ac:dyDescent="0.3">
      <c r="A167" s="187" t="s">
        <v>1750</v>
      </c>
      <c r="B167" s="251">
        <v>364751461.93000001</v>
      </c>
      <c r="C167" s="183"/>
      <c r="D167" s="183"/>
      <c r="E167" s="183"/>
      <c r="F167" s="183"/>
      <c r="G167" s="183"/>
      <c r="H167" s="183"/>
      <c r="I167" s="183"/>
      <c r="J167" s="183"/>
      <c r="K167" s="183"/>
      <c r="L167" s="183"/>
    </row>
    <row r="168" spans="1:12" x14ac:dyDescent="0.3">
      <c r="A168" s="187" t="s">
        <v>1751</v>
      </c>
      <c r="B168" s="251">
        <v>1.05</v>
      </c>
      <c r="C168" s="183"/>
      <c r="D168" s="183"/>
      <c r="E168" s="183"/>
      <c r="F168" s="183"/>
      <c r="G168" s="183"/>
      <c r="H168" s="183"/>
      <c r="I168" s="183"/>
      <c r="J168" s="183"/>
      <c r="K168" s="183"/>
      <c r="L168" s="183"/>
    </row>
    <row r="169" spans="1:12" x14ac:dyDescent="0.3">
      <c r="A169" s="187" t="s">
        <v>1752</v>
      </c>
      <c r="B169" s="251">
        <v>0</v>
      </c>
      <c r="C169" s="183"/>
      <c r="D169" s="183"/>
      <c r="E169" s="183"/>
      <c r="F169" s="183"/>
      <c r="G169" s="183"/>
      <c r="H169" s="183"/>
      <c r="I169" s="183"/>
      <c r="J169" s="183"/>
      <c r="K169" s="183"/>
      <c r="L169" s="183"/>
    </row>
    <row r="170" spans="1:12" x14ac:dyDescent="0.3">
      <c r="A170" s="187" t="s">
        <v>1753</v>
      </c>
      <c r="B170" s="251">
        <v>0</v>
      </c>
      <c r="C170" s="183"/>
      <c r="D170" s="183"/>
      <c r="E170" s="183"/>
      <c r="F170" s="183"/>
      <c r="G170" s="183"/>
      <c r="H170" s="183"/>
      <c r="I170" s="183"/>
      <c r="J170" s="183"/>
      <c r="K170" s="183"/>
      <c r="L170" s="183"/>
    </row>
    <row r="171" spans="1:12" x14ac:dyDescent="0.3">
      <c r="A171" s="187" t="s">
        <v>1754</v>
      </c>
      <c r="B171" s="252">
        <v>0</v>
      </c>
      <c r="C171" s="183"/>
      <c r="D171" s="183"/>
      <c r="E171" s="183"/>
      <c r="F171" s="183"/>
      <c r="G171" s="183"/>
      <c r="H171" s="183"/>
      <c r="I171" s="183"/>
      <c r="J171" s="183"/>
      <c r="K171" s="183"/>
      <c r="L171" s="183"/>
    </row>
    <row r="172" spans="1:12" x14ac:dyDescent="0.3">
      <c r="A172" s="187" t="s">
        <v>1755</v>
      </c>
      <c r="B172" s="252">
        <v>0</v>
      </c>
      <c r="C172" s="183"/>
      <c r="D172" s="183"/>
      <c r="E172" s="183"/>
      <c r="F172" s="183"/>
      <c r="G172" s="183"/>
      <c r="H172" s="183"/>
      <c r="I172" s="183"/>
      <c r="J172" s="183"/>
      <c r="K172" s="183"/>
      <c r="L172" s="183"/>
    </row>
    <row r="173" spans="1:12" x14ac:dyDescent="0.3">
      <c r="A173" s="187" t="s">
        <v>1756</v>
      </c>
      <c r="B173" s="253" t="s">
        <v>1757</v>
      </c>
      <c r="C173" s="183"/>
      <c r="D173" s="183"/>
      <c r="E173" s="183"/>
      <c r="F173" s="183"/>
      <c r="G173" s="183"/>
      <c r="H173" s="183"/>
      <c r="I173" s="183"/>
      <c r="J173" s="183"/>
      <c r="K173" s="183"/>
      <c r="L173" s="183"/>
    </row>
    <row r="174" spans="1:12" x14ac:dyDescent="0.3">
      <c r="A174" s="187" t="s">
        <v>1758</v>
      </c>
      <c r="B174" s="253" t="s">
        <v>1757</v>
      </c>
      <c r="C174" s="183"/>
      <c r="D174" s="183"/>
      <c r="E174" s="183"/>
      <c r="F174" s="183"/>
      <c r="G174" s="183"/>
      <c r="H174" s="183"/>
      <c r="I174" s="183"/>
      <c r="J174" s="183"/>
      <c r="K174" s="183"/>
      <c r="L174" s="183"/>
    </row>
    <row r="175" spans="1:12" x14ac:dyDescent="0.3">
      <c r="A175" s="187" t="s">
        <v>1759</v>
      </c>
      <c r="B175" s="251">
        <v>82995768.239999995</v>
      </c>
      <c r="C175" s="183"/>
      <c r="D175" s="183"/>
      <c r="E175" s="183"/>
      <c r="F175" s="183"/>
      <c r="G175" s="183"/>
      <c r="H175" s="183"/>
      <c r="I175" s="183"/>
      <c r="J175" s="183"/>
      <c r="K175" s="183"/>
      <c r="L175" s="183"/>
    </row>
    <row r="176" spans="1:12" x14ac:dyDescent="0.3">
      <c r="A176" s="187" t="s">
        <v>1760</v>
      </c>
      <c r="B176" s="251">
        <v>0</v>
      </c>
      <c r="C176" s="183"/>
      <c r="D176" s="183"/>
      <c r="E176" s="183"/>
      <c r="F176" s="183"/>
      <c r="G176" s="183"/>
      <c r="H176" s="183"/>
      <c r="I176" s="183"/>
      <c r="J176" s="183"/>
      <c r="K176" s="183"/>
      <c r="L176" s="183"/>
    </row>
    <row r="177" spans="1:12" x14ac:dyDescent="0.3">
      <c r="A177" s="187" t="s">
        <v>1761</v>
      </c>
      <c r="B177" s="251">
        <v>0</v>
      </c>
      <c r="C177" s="183"/>
      <c r="D177" s="183"/>
      <c r="E177" s="183"/>
      <c r="F177" s="183"/>
      <c r="G177" s="183"/>
      <c r="H177" s="183"/>
      <c r="I177" s="183"/>
      <c r="J177" s="183"/>
      <c r="K177" s="183"/>
      <c r="L177" s="183"/>
    </row>
    <row r="178" spans="1:12" x14ac:dyDescent="0.3">
      <c r="A178" s="187" t="s">
        <v>1762</v>
      </c>
      <c r="B178" s="218">
        <v>5143343246</v>
      </c>
      <c r="C178" s="183"/>
      <c r="D178" s="183"/>
      <c r="E178" s="183"/>
      <c r="F178" s="183"/>
      <c r="G178" s="183"/>
      <c r="H178" s="183"/>
      <c r="I178" s="183"/>
      <c r="J178" s="183"/>
      <c r="K178" s="183"/>
      <c r="L178" s="183"/>
    </row>
    <row r="179" spans="1:12" x14ac:dyDescent="0.3">
      <c r="A179" s="187" t="s">
        <v>1763</v>
      </c>
      <c r="B179" s="254">
        <v>0.59189999999999998</v>
      </c>
      <c r="C179" s="183"/>
      <c r="D179" s="183"/>
      <c r="E179" s="183"/>
      <c r="F179" s="183"/>
      <c r="G179" s="183"/>
      <c r="H179" s="183"/>
      <c r="I179" s="183"/>
      <c r="J179" s="183"/>
      <c r="K179" s="183"/>
      <c r="L179" s="183"/>
    </row>
    <row r="180" spans="1:12" x14ac:dyDescent="0.3">
      <c r="A180" s="187" t="s">
        <v>1764</v>
      </c>
      <c r="B180" s="255">
        <v>72744</v>
      </c>
      <c r="C180" s="183"/>
      <c r="D180" s="183"/>
      <c r="E180" s="183"/>
      <c r="F180" s="183"/>
      <c r="G180" s="183"/>
      <c r="H180" s="183"/>
      <c r="I180" s="183"/>
      <c r="J180" s="183"/>
      <c r="K180" s="183"/>
      <c r="L180" s="183"/>
    </row>
    <row r="181" spans="1:12" x14ac:dyDescent="0.3">
      <c r="A181" s="187" t="s">
        <v>1765</v>
      </c>
      <c r="B181" s="251">
        <v>190154.89992783096</v>
      </c>
      <c r="C181" s="183"/>
      <c r="D181" s="183"/>
      <c r="E181" s="183"/>
      <c r="F181" s="183"/>
      <c r="G181" s="183"/>
      <c r="H181" s="183"/>
      <c r="I181" s="183"/>
      <c r="J181" s="183"/>
      <c r="K181" s="183"/>
      <c r="L181" s="183"/>
    </row>
    <row r="182" spans="1:12" x14ac:dyDescent="0.3">
      <c r="A182" s="187" t="s">
        <v>1766</v>
      </c>
      <c r="B182" s="254">
        <v>0.57640000000000002</v>
      </c>
      <c r="C182" s="183"/>
      <c r="D182" s="183"/>
      <c r="E182" s="183"/>
      <c r="F182" s="183"/>
      <c r="G182" s="183"/>
      <c r="H182" s="183"/>
      <c r="I182" s="183"/>
      <c r="J182" s="183"/>
      <c r="K182" s="183"/>
      <c r="L182" s="183"/>
    </row>
    <row r="183" spans="1:12" x14ac:dyDescent="0.3">
      <c r="A183" s="187" t="s">
        <v>1767</v>
      </c>
      <c r="B183" s="254">
        <v>0.53149999999999997</v>
      </c>
      <c r="C183" s="183"/>
      <c r="D183" s="183"/>
      <c r="E183" s="183"/>
      <c r="F183" s="183"/>
      <c r="G183" s="183"/>
      <c r="H183" s="183"/>
      <c r="I183" s="183"/>
      <c r="J183" s="183"/>
      <c r="K183" s="183"/>
      <c r="L183" s="183"/>
    </row>
    <row r="184" spans="1:12" x14ac:dyDescent="0.3">
      <c r="A184" s="187" t="s">
        <v>1768</v>
      </c>
      <c r="B184" s="256">
        <v>56.22</v>
      </c>
      <c r="C184" s="183"/>
      <c r="D184" s="183"/>
      <c r="E184" s="183"/>
      <c r="F184" s="183"/>
      <c r="G184" s="183"/>
      <c r="H184" s="183"/>
      <c r="I184" s="183"/>
      <c r="J184" s="183"/>
      <c r="K184" s="183"/>
      <c r="L184" s="183"/>
    </row>
    <row r="185" spans="1:12" x14ac:dyDescent="0.3">
      <c r="A185" s="187" t="s">
        <v>1769</v>
      </c>
      <c r="B185" s="256">
        <v>248.88</v>
      </c>
      <c r="C185" s="183"/>
      <c r="D185" s="183"/>
      <c r="E185" s="183"/>
      <c r="F185" s="183"/>
      <c r="G185" s="183"/>
      <c r="H185" s="183"/>
      <c r="I185" s="183"/>
      <c r="J185" s="183"/>
      <c r="K185" s="183"/>
      <c r="L185" s="183"/>
    </row>
    <row r="186" spans="1:12" x14ac:dyDescent="0.3">
      <c r="A186" s="187" t="s">
        <v>1770</v>
      </c>
      <c r="B186" s="254">
        <v>3.5799999999999998E-2</v>
      </c>
      <c r="C186" s="183"/>
      <c r="D186" s="183"/>
      <c r="E186" s="183"/>
      <c r="F186" s="183"/>
      <c r="G186" s="183"/>
      <c r="H186" s="183"/>
      <c r="I186" s="183"/>
      <c r="J186" s="183"/>
      <c r="K186" s="183"/>
      <c r="L186" s="183"/>
    </row>
    <row r="187" spans="1:12" x14ac:dyDescent="0.3">
      <c r="A187" s="187" t="s">
        <v>1771</v>
      </c>
      <c r="B187" s="254" t="s">
        <v>1772</v>
      </c>
      <c r="C187" s="183"/>
      <c r="D187" s="183"/>
      <c r="E187" s="183"/>
      <c r="F187" s="183"/>
      <c r="G187" s="183"/>
      <c r="H187" s="183"/>
      <c r="I187" s="183"/>
      <c r="J187" s="183"/>
      <c r="K187" s="183"/>
      <c r="L187" s="183"/>
    </row>
    <row r="188" spans="1:12" x14ac:dyDescent="0.3">
      <c r="A188" s="187" t="s">
        <v>1773</v>
      </c>
      <c r="B188" s="254">
        <v>0.13719999999999999</v>
      </c>
      <c r="C188" s="183"/>
      <c r="D188" s="183"/>
      <c r="E188" s="183"/>
      <c r="F188" s="183"/>
      <c r="G188" s="183"/>
      <c r="H188" s="183"/>
      <c r="I188" s="183"/>
      <c r="J188" s="183"/>
      <c r="K188" s="183"/>
      <c r="L188" s="183"/>
    </row>
    <row r="189" spans="1:12" x14ac:dyDescent="0.3">
      <c r="A189" s="187" t="s">
        <v>1774</v>
      </c>
      <c r="B189" s="254">
        <v>0.14729999999999999</v>
      </c>
      <c r="C189" s="183"/>
      <c r="D189" s="183"/>
      <c r="E189" s="183"/>
      <c r="F189" s="183"/>
      <c r="G189" s="183"/>
      <c r="H189" s="183"/>
      <c r="I189" s="183"/>
      <c r="J189" s="183"/>
      <c r="K189" s="183"/>
      <c r="L189" s="183"/>
    </row>
    <row r="190" spans="1:12" x14ac:dyDescent="0.3">
      <c r="A190" s="187" t="s">
        <v>1775</v>
      </c>
      <c r="B190" s="254">
        <v>0.16370000000000001</v>
      </c>
      <c r="C190" s="183"/>
      <c r="D190" s="183"/>
      <c r="E190" s="183"/>
      <c r="F190" s="183"/>
      <c r="G190" s="183"/>
      <c r="H190" s="183"/>
      <c r="I190" s="183"/>
      <c r="J190" s="183"/>
      <c r="K190" s="183"/>
      <c r="L190" s="183"/>
    </row>
    <row r="191" spans="1:12" x14ac:dyDescent="0.3">
      <c r="A191" s="187" t="s">
        <v>1776</v>
      </c>
      <c r="B191" s="254">
        <v>0.1734</v>
      </c>
      <c r="C191" s="183"/>
      <c r="D191" s="183"/>
      <c r="E191" s="183"/>
      <c r="F191" s="183"/>
      <c r="G191" s="183"/>
      <c r="H191" s="183"/>
      <c r="I191" s="183"/>
      <c r="J191" s="183"/>
      <c r="K191" s="183"/>
      <c r="L191" s="183"/>
    </row>
    <row r="192" spans="1:12" x14ac:dyDescent="0.3">
      <c r="A192" s="187" t="s">
        <v>1777</v>
      </c>
      <c r="B192" s="254">
        <v>0</v>
      </c>
      <c r="C192" s="183"/>
      <c r="D192" s="183"/>
      <c r="E192" s="183"/>
      <c r="F192" s="183"/>
      <c r="G192" s="183"/>
      <c r="H192" s="183"/>
      <c r="I192" s="183"/>
      <c r="J192" s="183"/>
      <c r="K192" s="183"/>
      <c r="L192" s="183"/>
    </row>
    <row r="193" spans="1:12" x14ac:dyDescent="0.3">
      <c r="A193" s="187" t="s">
        <v>1778</v>
      </c>
      <c r="B193" s="254">
        <v>0</v>
      </c>
      <c r="C193" s="183"/>
      <c r="D193" s="183"/>
      <c r="E193" s="183"/>
      <c r="F193" s="183"/>
      <c r="G193" s="183"/>
      <c r="H193" s="183"/>
      <c r="I193" s="183"/>
      <c r="J193" s="183"/>
      <c r="K193" s="183"/>
      <c r="L193" s="183"/>
    </row>
    <row r="194" spans="1:12" x14ac:dyDescent="0.3">
      <c r="A194" s="187" t="s">
        <v>1779</v>
      </c>
      <c r="B194" s="248">
        <v>6</v>
      </c>
      <c r="C194" s="183"/>
      <c r="D194" s="183"/>
      <c r="E194" s="183"/>
      <c r="F194" s="183"/>
      <c r="G194" s="183"/>
      <c r="H194" s="183"/>
      <c r="I194" s="183"/>
      <c r="J194" s="183"/>
      <c r="K194" s="183"/>
      <c r="L194" s="183"/>
    </row>
    <row r="195" spans="1:12" x14ac:dyDescent="0.3">
      <c r="A195" s="187" t="s">
        <v>1780</v>
      </c>
      <c r="B195" s="254" t="s">
        <v>1781</v>
      </c>
      <c r="C195" s="183"/>
      <c r="D195" s="183"/>
      <c r="E195" s="183"/>
      <c r="F195" s="183"/>
      <c r="G195" s="183"/>
      <c r="H195" s="183"/>
      <c r="I195" s="183"/>
      <c r="J195" s="183"/>
      <c r="K195" s="183"/>
      <c r="L195" s="183"/>
    </row>
    <row r="196" spans="1:12" x14ac:dyDescent="0.3">
      <c r="A196" s="191" t="s">
        <v>1782</v>
      </c>
      <c r="B196" s="257">
        <v>0.04</v>
      </c>
      <c r="C196" s="183"/>
      <c r="D196" s="183"/>
      <c r="E196" s="183"/>
      <c r="F196" s="183"/>
      <c r="G196" s="183"/>
      <c r="H196" s="183"/>
      <c r="I196" s="183"/>
      <c r="J196" s="183"/>
      <c r="K196" s="183"/>
      <c r="L196" s="183"/>
    </row>
    <row r="197" spans="1:12" x14ac:dyDescent="0.3">
      <c r="A197" s="258"/>
      <c r="B197" s="259"/>
      <c r="C197" s="183"/>
      <c r="D197" s="183"/>
      <c r="E197" s="183"/>
      <c r="F197" s="183"/>
      <c r="G197" s="183"/>
      <c r="H197" s="183"/>
      <c r="I197" s="183"/>
      <c r="J197" s="183"/>
      <c r="K197" s="183"/>
      <c r="L197" s="183"/>
    </row>
    <row r="198" spans="1:12" x14ac:dyDescent="0.3">
      <c r="A198" s="182" t="s">
        <v>1783</v>
      </c>
      <c r="B198" s="183"/>
      <c r="C198" s="183"/>
      <c r="D198" s="183"/>
      <c r="E198" s="183"/>
      <c r="F198" s="183"/>
      <c r="G198" s="183"/>
      <c r="H198" s="183"/>
      <c r="I198" s="183"/>
      <c r="J198" s="183"/>
      <c r="K198" s="183"/>
      <c r="L198" s="183"/>
    </row>
    <row r="199" spans="1:12" x14ac:dyDescent="0.3">
      <c r="A199" s="184" t="s">
        <v>1597</v>
      </c>
      <c r="B199" s="183"/>
      <c r="C199" s="183"/>
      <c r="D199" s="183"/>
      <c r="E199" s="183"/>
      <c r="F199" s="183"/>
      <c r="G199" s="183"/>
      <c r="H199" s="183"/>
      <c r="I199" s="183"/>
      <c r="J199" s="183"/>
      <c r="K199" s="183"/>
      <c r="L199" s="183"/>
    </row>
    <row r="200" spans="1:12" x14ac:dyDescent="0.3">
      <c r="A200" s="194"/>
      <c r="B200" s="260"/>
      <c r="C200" s="183"/>
      <c r="D200" s="183"/>
      <c r="E200" s="183"/>
      <c r="F200" s="183"/>
      <c r="G200" s="183"/>
      <c r="H200" s="183"/>
      <c r="I200" s="183"/>
      <c r="J200" s="183"/>
      <c r="K200" s="183"/>
      <c r="L200" s="183"/>
    </row>
    <row r="201" spans="1:12" x14ac:dyDescent="0.3">
      <c r="A201" s="187" t="s">
        <v>1784</v>
      </c>
      <c r="B201" s="251">
        <v>41132610</v>
      </c>
      <c r="C201" s="183"/>
      <c r="D201" s="183"/>
      <c r="E201" s="183"/>
      <c r="F201" s="183"/>
      <c r="G201" s="183"/>
      <c r="H201" s="183"/>
      <c r="I201" s="183"/>
      <c r="J201" s="183"/>
      <c r="K201" s="183"/>
      <c r="L201" s="183"/>
    </row>
    <row r="202" spans="1:12" x14ac:dyDescent="0.3">
      <c r="A202" s="187" t="s">
        <v>1785</v>
      </c>
      <c r="B202" s="251">
        <v>35987459</v>
      </c>
      <c r="C202" s="183"/>
      <c r="D202" s="183"/>
      <c r="E202" s="183"/>
      <c r="F202" s="183"/>
      <c r="G202" s="183"/>
      <c r="H202" s="183"/>
      <c r="I202" s="183"/>
      <c r="J202" s="183"/>
      <c r="K202" s="183"/>
      <c r="L202" s="183"/>
    </row>
    <row r="203" spans="1:12" x14ac:dyDescent="0.3">
      <c r="A203" s="187" t="s">
        <v>1786</v>
      </c>
      <c r="B203" s="251">
        <v>0</v>
      </c>
      <c r="C203" s="183"/>
      <c r="D203" s="183"/>
      <c r="E203" s="183"/>
      <c r="F203" s="183"/>
      <c r="G203" s="183"/>
      <c r="H203" s="183"/>
      <c r="I203" s="183"/>
      <c r="J203" s="183"/>
      <c r="K203" s="183"/>
      <c r="L203" s="183"/>
    </row>
    <row r="204" spans="1:12" x14ac:dyDescent="0.3">
      <c r="A204" s="190" t="s">
        <v>1787</v>
      </c>
      <c r="B204" s="229">
        <v>171591398</v>
      </c>
      <c r="C204" s="183"/>
      <c r="D204" s="183"/>
      <c r="E204" s="183"/>
      <c r="F204" s="183"/>
      <c r="G204" s="183"/>
      <c r="H204" s="183"/>
      <c r="I204" s="183"/>
      <c r="J204" s="183"/>
      <c r="K204" s="183"/>
      <c r="L204" s="183"/>
    </row>
    <row r="205" spans="1:12" x14ac:dyDescent="0.3">
      <c r="A205" s="184" t="s">
        <v>1597</v>
      </c>
      <c r="B205" s="183"/>
      <c r="C205" s="183"/>
      <c r="D205" s="183"/>
      <c r="E205" s="183"/>
      <c r="F205" s="183"/>
      <c r="G205" s="183"/>
      <c r="H205" s="183"/>
      <c r="I205" s="183"/>
      <c r="J205" s="183"/>
      <c r="K205" s="183"/>
      <c r="L205" s="183"/>
    </row>
    <row r="206" spans="1:12" ht="14.7" customHeight="1" x14ac:dyDescent="0.3">
      <c r="A206" s="198" t="s">
        <v>1788</v>
      </c>
      <c r="B206" s="198"/>
      <c r="C206" s="198"/>
      <c r="D206" s="183"/>
      <c r="E206" s="183"/>
      <c r="F206" s="183"/>
      <c r="G206" s="183"/>
      <c r="H206" s="183"/>
      <c r="I206" s="183"/>
      <c r="J206" s="183"/>
      <c r="K206" s="183"/>
      <c r="L206" s="183"/>
    </row>
    <row r="207" spans="1:12" x14ac:dyDescent="0.3">
      <c r="A207" s="184" t="s">
        <v>1597</v>
      </c>
      <c r="B207" s="183"/>
      <c r="C207" s="183"/>
      <c r="D207" s="183"/>
      <c r="E207" s="183"/>
      <c r="F207" s="183"/>
      <c r="G207" s="183"/>
      <c r="H207" s="183"/>
      <c r="I207" s="183"/>
      <c r="J207" s="183"/>
      <c r="K207" s="183"/>
      <c r="L207" s="183"/>
    </row>
    <row r="208" spans="1:12" x14ac:dyDescent="0.3">
      <c r="A208" s="194"/>
      <c r="B208" s="193" t="s">
        <v>1789</v>
      </c>
      <c r="C208" s="193" t="s">
        <v>1790</v>
      </c>
      <c r="D208" s="193" t="s">
        <v>1791</v>
      </c>
      <c r="E208" s="195" t="s">
        <v>1792</v>
      </c>
      <c r="F208" s="183"/>
      <c r="G208" s="183"/>
      <c r="H208" s="183"/>
      <c r="I208" s="183"/>
      <c r="J208" s="183"/>
      <c r="K208" s="183"/>
      <c r="L208" s="183"/>
    </row>
    <row r="209" spans="1:12" x14ac:dyDescent="0.3">
      <c r="A209" s="246" t="s">
        <v>1793</v>
      </c>
      <c r="B209" s="261">
        <v>976</v>
      </c>
      <c r="C209" s="262">
        <v>0.88405797101449302</v>
      </c>
      <c r="D209" s="263">
        <v>125679714.59</v>
      </c>
      <c r="E209" s="264">
        <v>0.82101928852954398</v>
      </c>
      <c r="F209" s="183"/>
      <c r="G209" s="183"/>
      <c r="H209" s="183"/>
      <c r="I209" s="183"/>
      <c r="J209" s="183"/>
      <c r="K209" s="183"/>
      <c r="L209" s="183"/>
    </row>
    <row r="210" spans="1:12" x14ac:dyDescent="0.3">
      <c r="A210" s="246" t="s">
        <v>1794</v>
      </c>
      <c r="B210" s="261">
        <v>128</v>
      </c>
      <c r="C210" s="262">
        <v>0.115942028985507</v>
      </c>
      <c r="D210" s="263">
        <v>27397949.170000002</v>
      </c>
      <c r="E210" s="264">
        <v>0.17898071147045599</v>
      </c>
      <c r="F210" s="183"/>
      <c r="G210" s="183"/>
      <c r="H210" s="183"/>
      <c r="I210" s="183"/>
      <c r="J210" s="183"/>
      <c r="K210" s="183"/>
      <c r="L210" s="183"/>
    </row>
    <row r="211" spans="1:12" x14ac:dyDescent="0.3">
      <c r="A211" s="193" t="s">
        <v>1795</v>
      </c>
      <c r="B211" s="265">
        <v>10</v>
      </c>
      <c r="C211" s="266">
        <v>9.0579710144927505E-3</v>
      </c>
      <c r="D211" s="231">
        <v>2287445.4300000002</v>
      </c>
      <c r="E211" s="254">
        <v>1.4943038545364299E-2</v>
      </c>
      <c r="F211" s="183"/>
      <c r="G211" s="183"/>
      <c r="H211" s="183"/>
      <c r="I211" s="183"/>
      <c r="J211" s="183"/>
      <c r="K211" s="183"/>
      <c r="L211" s="183"/>
    </row>
    <row r="212" spans="1:12" x14ac:dyDescent="0.3">
      <c r="A212" s="193" t="s">
        <v>1796</v>
      </c>
      <c r="B212" s="265">
        <v>1</v>
      </c>
      <c r="C212" s="266">
        <v>9.0579710144927505E-4</v>
      </c>
      <c r="D212" s="231">
        <v>254222.57</v>
      </c>
      <c r="E212" s="254">
        <v>1.66074242156307E-3</v>
      </c>
      <c r="F212" s="183"/>
      <c r="G212" s="183"/>
      <c r="H212" s="183"/>
      <c r="I212" s="183"/>
      <c r="J212" s="183"/>
      <c r="K212" s="183"/>
      <c r="L212" s="183"/>
    </row>
    <row r="213" spans="1:12" x14ac:dyDescent="0.3">
      <c r="A213" s="193" t="s">
        <v>1797</v>
      </c>
      <c r="B213" s="265">
        <v>0</v>
      </c>
      <c r="C213" s="266">
        <v>0</v>
      </c>
      <c r="D213" s="231">
        <v>0</v>
      </c>
      <c r="E213" s="254">
        <v>0</v>
      </c>
      <c r="F213" s="183"/>
      <c r="G213" s="183"/>
      <c r="H213" s="183"/>
      <c r="I213" s="183"/>
      <c r="J213" s="183"/>
      <c r="K213" s="183"/>
      <c r="L213" s="183"/>
    </row>
    <row r="214" spans="1:12" x14ac:dyDescent="0.3">
      <c r="A214" s="193" t="s">
        <v>1798</v>
      </c>
      <c r="B214" s="265">
        <v>106</v>
      </c>
      <c r="C214" s="266">
        <v>9.6014492753623198E-2</v>
      </c>
      <c r="D214" s="231">
        <v>23400793.199999999</v>
      </c>
      <c r="E214" s="254">
        <v>0.152868763640713</v>
      </c>
      <c r="F214" s="183"/>
      <c r="G214" s="183"/>
      <c r="H214" s="183"/>
      <c r="I214" s="183"/>
      <c r="J214" s="183"/>
      <c r="K214" s="183"/>
      <c r="L214" s="183"/>
    </row>
    <row r="215" spans="1:12" x14ac:dyDescent="0.3">
      <c r="A215" s="193" t="s">
        <v>1799</v>
      </c>
      <c r="B215" s="265">
        <v>11</v>
      </c>
      <c r="C215" s="266">
        <v>9.9637681159420299E-3</v>
      </c>
      <c r="D215" s="231">
        <v>1455487.97</v>
      </c>
      <c r="E215" s="254">
        <v>9.5081668628151997E-3</v>
      </c>
      <c r="F215" s="183"/>
      <c r="G215" s="183"/>
      <c r="H215" s="183"/>
      <c r="I215" s="183"/>
      <c r="J215" s="183"/>
      <c r="K215" s="183"/>
      <c r="L215" s="183"/>
    </row>
    <row r="216" spans="1:12" x14ac:dyDescent="0.3">
      <c r="A216" s="267" t="s">
        <v>1800</v>
      </c>
      <c r="B216" s="268">
        <v>0</v>
      </c>
      <c r="C216" s="269"/>
      <c r="D216" s="270">
        <v>0</v>
      </c>
      <c r="E216" s="271"/>
      <c r="F216" s="183"/>
      <c r="G216" s="183"/>
      <c r="H216" s="183"/>
      <c r="I216" s="183"/>
      <c r="J216" s="183"/>
      <c r="K216" s="183"/>
      <c r="L216" s="183"/>
    </row>
    <row r="217" spans="1:12" x14ac:dyDescent="0.3">
      <c r="A217" s="184" t="s">
        <v>1597</v>
      </c>
      <c r="B217" s="183"/>
      <c r="C217" s="183"/>
      <c r="D217" s="183"/>
      <c r="E217" s="183"/>
      <c r="F217" s="183"/>
      <c r="G217" s="183"/>
      <c r="H217" s="183"/>
      <c r="I217" s="183"/>
      <c r="J217" s="183"/>
      <c r="K217" s="183"/>
      <c r="L217" s="183"/>
    </row>
    <row r="218" spans="1:12" x14ac:dyDescent="0.3">
      <c r="A218" s="198" t="s">
        <v>1801</v>
      </c>
      <c r="B218" s="183"/>
      <c r="C218" s="183"/>
      <c r="D218" s="183"/>
      <c r="E218" s="183"/>
      <c r="F218" s="183"/>
      <c r="G218" s="183"/>
      <c r="H218" s="183"/>
      <c r="I218" s="183"/>
      <c r="J218" s="183"/>
      <c r="K218" s="183"/>
      <c r="L218" s="183"/>
    </row>
    <row r="219" spans="1:12" x14ac:dyDescent="0.3">
      <c r="A219" s="183"/>
      <c r="B219" s="183"/>
      <c r="C219" s="183"/>
      <c r="D219" s="183"/>
      <c r="E219" s="183"/>
      <c r="F219" s="183"/>
      <c r="G219" s="183"/>
      <c r="H219" s="183"/>
      <c r="I219" s="183"/>
      <c r="J219" s="183"/>
      <c r="K219" s="183"/>
      <c r="L219" s="183"/>
    </row>
    <row r="220" spans="1:12" x14ac:dyDescent="0.3">
      <c r="A220" s="194"/>
      <c r="B220" s="193" t="s">
        <v>1789</v>
      </c>
      <c r="C220" s="193" t="s">
        <v>1790</v>
      </c>
      <c r="D220" s="193" t="s">
        <v>1791</v>
      </c>
      <c r="E220" s="195" t="s">
        <v>1792</v>
      </c>
      <c r="F220" s="193" t="s">
        <v>1802</v>
      </c>
      <c r="G220" s="272" t="s">
        <v>1803</v>
      </c>
      <c r="H220" s="193" t="s">
        <v>1804</v>
      </c>
      <c r="I220" s="272" t="s">
        <v>1805</v>
      </c>
      <c r="J220" s="195" t="s">
        <v>1806</v>
      </c>
      <c r="K220" s="183"/>
      <c r="L220" s="183"/>
    </row>
    <row r="221" spans="1:12" x14ac:dyDescent="0.3">
      <c r="A221" s="193" t="s">
        <v>1807</v>
      </c>
      <c r="B221" s="265">
        <v>79575</v>
      </c>
      <c r="C221" s="266">
        <v>0.94277590190154603</v>
      </c>
      <c r="D221" s="273">
        <v>13243231211.15</v>
      </c>
      <c r="E221" s="254">
        <v>0.95739082786866503</v>
      </c>
      <c r="F221" s="266">
        <v>3.5048914271361101E-2</v>
      </c>
      <c r="G221" s="274">
        <v>23.943317104369498</v>
      </c>
      <c r="H221" s="266">
        <v>0</v>
      </c>
      <c r="I221" s="266">
        <v>0</v>
      </c>
      <c r="J221" s="254">
        <v>3.5048914271361101E-2</v>
      </c>
      <c r="K221" s="183"/>
      <c r="L221" s="183"/>
    </row>
    <row r="222" spans="1:12" x14ac:dyDescent="0.3">
      <c r="A222" s="193" t="s">
        <v>1808</v>
      </c>
      <c r="B222" s="265">
        <v>0</v>
      </c>
      <c r="C222" s="266">
        <v>0</v>
      </c>
      <c r="D222" s="273">
        <v>0</v>
      </c>
      <c r="E222" s="254">
        <v>0</v>
      </c>
      <c r="F222" s="266">
        <v>0</v>
      </c>
      <c r="G222" s="274">
        <v>0</v>
      </c>
      <c r="H222" s="266">
        <v>0</v>
      </c>
      <c r="I222" s="266">
        <v>0</v>
      </c>
      <c r="J222" s="254">
        <v>0</v>
      </c>
      <c r="K222" s="183"/>
      <c r="L222" s="183"/>
    </row>
    <row r="223" spans="1:12" x14ac:dyDescent="0.3">
      <c r="A223" s="193" t="s">
        <v>1809</v>
      </c>
      <c r="B223" s="265">
        <v>0</v>
      </c>
      <c r="C223" s="266">
        <v>0</v>
      </c>
      <c r="D223" s="273">
        <v>0</v>
      </c>
      <c r="E223" s="254">
        <v>0</v>
      </c>
      <c r="F223" s="266">
        <v>0</v>
      </c>
      <c r="G223" s="274">
        <v>0</v>
      </c>
      <c r="H223" s="266">
        <v>0</v>
      </c>
      <c r="I223" s="266">
        <v>0</v>
      </c>
      <c r="J223" s="254">
        <v>0</v>
      </c>
      <c r="K223" s="183"/>
      <c r="L223" s="183"/>
    </row>
    <row r="224" spans="1:12" x14ac:dyDescent="0.3">
      <c r="A224" s="193" t="s">
        <v>1810</v>
      </c>
      <c r="B224" s="265">
        <v>0</v>
      </c>
      <c r="C224" s="266">
        <v>0</v>
      </c>
      <c r="D224" s="273">
        <v>0</v>
      </c>
      <c r="E224" s="254">
        <v>0</v>
      </c>
      <c r="F224" s="266">
        <v>0</v>
      </c>
      <c r="G224" s="274">
        <v>0</v>
      </c>
      <c r="H224" s="266">
        <v>0</v>
      </c>
      <c r="I224" s="266">
        <v>0</v>
      </c>
      <c r="J224" s="254">
        <v>0</v>
      </c>
      <c r="K224" s="183"/>
      <c r="L224" s="183"/>
    </row>
    <row r="225" spans="1:12" x14ac:dyDescent="0.3">
      <c r="A225" s="193" t="s">
        <v>1811</v>
      </c>
      <c r="B225" s="265">
        <v>1987</v>
      </c>
      <c r="C225" s="266">
        <v>2.3541259404063701E-2</v>
      </c>
      <c r="D225" s="273">
        <v>375983083.55000001</v>
      </c>
      <c r="E225" s="254">
        <v>2.7180885834076601E-2</v>
      </c>
      <c r="F225" s="266">
        <v>4.6555560710093001E-2</v>
      </c>
      <c r="G225" s="274">
        <v>12.6825617571671</v>
      </c>
      <c r="H225" s="266">
        <v>4.0555607100930102E-3</v>
      </c>
      <c r="I225" s="266">
        <v>0</v>
      </c>
      <c r="J225" s="254">
        <v>4.6555560710093001E-2</v>
      </c>
      <c r="K225" s="183"/>
      <c r="L225" s="183"/>
    </row>
    <row r="226" spans="1:12" x14ac:dyDescent="0.3">
      <c r="A226" s="193" t="s">
        <v>1812</v>
      </c>
      <c r="B226" s="265">
        <v>0</v>
      </c>
      <c r="C226" s="266">
        <v>0</v>
      </c>
      <c r="D226" s="273">
        <v>0</v>
      </c>
      <c r="E226" s="254">
        <v>0</v>
      </c>
      <c r="F226" s="266">
        <v>0</v>
      </c>
      <c r="G226" s="274">
        <v>0</v>
      </c>
      <c r="H226" s="266">
        <v>0</v>
      </c>
      <c r="I226" s="266">
        <v>0</v>
      </c>
      <c r="J226" s="254">
        <v>0</v>
      </c>
      <c r="K226" s="183"/>
      <c r="L226" s="183"/>
    </row>
    <row r="227" spans="1:12" x14ac:dyDescent="0.3">
      <c r="A227" s="193" t="s">
        <v>1813</v>
      </c>
      <c r="B227" s="265">
        <v>10</v>
      </c>
      <c r="C227" s="266">
        <v>1.18476393578579E-4</v>
      </c>
      <c r="D227" s="273">
        <v>222914.52</v>
      </c>
      <c r="E227" s="254">
        <v>1.61151242807769E-5</v>
      </c>
      <c r="F227" s="266">
        <v>4.99E-2</v>
      </c>
      <c r="G227" s="274">
        <v>182.02904837872401</v>
      </c>
      <c r="H227" s="266">
        <v>7.4000000000000003E-3</v>
      </c>
      <c r="I227" s="266">
        <v>0</v>
      </c>
      <c r="J227" s="254">
        <v>4.99E-2</v>
      </c>
      <c r="K227" s="183"/>
      <c r="L227" s="183"/>
    </row>
    <row r="228" spans="1:12" x14ac:dyDescent="0.3">
      <c r="A228" s="193" t="s">
        <v>1814</v>
      </c>
      <c r="B228" s="265">
        <v>2833</v>
      </c>
      <c r="C228" s="266">
        <v>3.3564362300811598E-2</v>
      </c>
      <c r="D228" s="273">
        <v>213190831.13</v>
      </c>
      <c r="E228" s="254">
        <v>1.54121711729773E-2</v>
      </c>
      <c r="F228" s="266">
        <v>6.5775978822612394E-2</v>
      </c>
      <c r="G228" s="274">
        <v>0</v>
      </c>
      <c r="H228" s="266">
        <v>-4.6527559881322598E-3</v>
      </c>
      <c r="I228" s="266">
        <v>0</v>
      </c>
      <c r="J228" s="254">
        <v>6.5775978822612394E-2</v>
      </c>
      <c r="K228" s="183"/>
      <c r="L228" s="183"/>
    </row>
    <row r="229" spans="1:12" x14ac:dyDescent="0.3">
      <c r="A229" s="193" t="s">
        <v>1815</v>
      </c>
      <c r="B229" s="265">
        <v>0</v>
      </c>
      <c r="C229" s="266">
        <v>0</v>
      </c>
      <c r="D229" s="273">
        <v>0</v>
      </c>
      <c r="E229" s="254">
        <v>0</v>
      </c>
      <c r="F229" s="266">
        <v>0</v>
      </c>
      <c r="G229" s="274">
        <v>0</v>
      </c>
      <c r="H229" s="266">
        <v>0</v>
      </c>
      <c r="I229" s="266">
        <v>0</v>
      </c>
      <c r="J229" s="254">
        <v>0</v>
      </c>
      <c r="K229" s="183"/>
      <c r="L229" s="183"/>
    </row>
    <row r="230" spans="1:12" x14ac:dyDescent="0.3">
      <c r="A230" s="267" t="s">
        <v>271</v>
      </c>
      <c r="B230" s="275">
        <v>84405</v>
      </c>
      <c r="C230" s="276">
        <v>1</v>
      </c>
      <c r="D230" s="277">
        <v>13832628040.35</v>
      </c>
      <c r="E230" s="278">
        <v>1</v>
      </c>
      <c r="F230" s="276">
        <v>3.58354852201445E-2</v>
      </c>
      <c r="G230" s="279"/>
      <c r="H230" s="276">
        <v>3.8643912858692902E-5</v>
      </c>
      <c r="I230" s="276">
        <v>0</v>
      </c>
      <c r="J230" s="278">
        <v>3.58354852201445E-2</v>
      </c>
      <c r="K230" s="183"/>
      <c r="L230" s="183"/>
    </row>
    <row r="231" spans="1:12" x14ac:dyDescent="0.3">
      <c r="A231" s="280" t="s">
        <v>1816</v>
      </c>
      <c r="B231" s="281"/>
      <c r="C231" s="282"/>
      <c r="D231" s="283"/>
      <c r="E231" s="282"/>
      <c r="F231" s="282"/>
      <c r="G231" s="284"/>
      <c r="H231" s="282"/>
      <c r="I231" s="282"/>
      <c r="J231" s="282"/>
      <c r="K231" s="183"/>
      <c r="L231" s="183"/>
    </row>
    <row r="232" spans="1:12" x14ac:dyDescent="0.3">
      <c r="A232" s="285"/>
      <c r="B232" s="281"/>
      <c r="C232" s="282"/>
      <c r="D232" s="283"/>
      <c r="E232" s="282"/>
      <c r="F232" s="282"/>
      <c r="G232" s="284"/>
      <c r="H232" s="282"/>
      <c r="I232" s="282"/>
      <c r="J232" s="282"/>
      <c r="K232" s="183"/>
      <c r="L232" s="183"/>
    </row>
    <row r="233" spans="1:12" x14ac:dyDescent="0.3">
      <c r="A233" s="286" t="s">
        <v>1817</v>
      </c>
      <c r="B233" s="183"/>
      <c r="C233" s="183"/>
      <c r="D233" s="183"/>
      <c r="E233" s="183"/>
      <c r="F233" s="183"/>
      <c r="G233" s="183"/>
      <c r="H233" s="183"/>
      <c r="I233" s="183"/>
      <c r="J233" s="183"/>
      <c r="K233" s="183"/>
      <c r="L233" s="183"/>
    </row>
    <row r="234" spans="1:12" x14ac:dyDescent="0.3">
      <c r="A234" s="184" t="s">
        <v>1597</v>
      </c>
      <c r="B234" s="183"/>
      <c r="C234" s="183"/>
      <c r="D234" s="183"/>
      <c r="E234" s="183"/>
      <c r="F234" s="183"/>
      <c r="G234" s="183"/>
      <c r="H234" s="183"/>
      <c r="I234" s="183"/>
      <c r="J234" s="183"/>
      <c r="K234" s="183"/>
      <c r="L234" s="183"/>
    </row>
    <row r="235" spans="1:12" x14ac:dyDescent="0.3">
      <c r="A235" s="246" t="s">
        <v>1818</v>
      </c>
      <c r="B235" s="193" t="s">
        <v>1789</v>
      </c>
      <c r="C235" s="193" t="s">
        <v>1790</v>
      </c>
      <c r="D235" s="193" t="s">
        <v>1791</v>
      </c>
      <c r="E235" s="195" t="s">
        <v>1792</v>
      </c>
      <c r="F235" s="183"/>
      <c r="G235" s="287" t="s">
        <v>1597</v>
      </c>
      <c r="H235" s="287"/>
      <c r="I235" s="183"/>
      <c r="J235" s="183"/>
      <c r="K235" s="183"/>
      <c r="L235" s="183"/>
    </row>
    <row r="236" spans="1:12" x14ac:dyDescent="0.3">
      <c r="A236" s="193" t="s">
        <v>1819</v>
      </c>
      <c r="B236" s="265">
        <v>72529</v>
      </c>
      <c r="C236" s="266">
        <v>0.99704442978115038</v>
      </c>
      <c r="D236" s="273">
        <v>13794163800.709999</v>
      </c>
      <c r="E236" s="254">
        <v>0.99721931078260795</v>
      </c>
      <c r="F236" s="183"/>
      <c r="G236" s="287"/>
      <c r="H236" s="287"/>
      <c r="I236" s="183"/>
      <c r="J236" s="183"/>
      <c r="K236" s="183"/>
      <c r="L236" s="183"/>
    </row>
    <row r="237" spans="1:12" x14ac:dyDescent="0.3">
      <c r="A237" s="193" t="s">
        <v>1820</v>
      </c>
      <c r="B237" s="265">
        <v>80</v>
      </c>
      <c r="C237" s="266">
        <v>1.0997470581766194E-3</v>
      </c>
      <c r="D237" s="273">
        <v>13102308.23</v>
      </c>
      <c r="E237" s="254">
        <v>9.4720310499063205E-4</v>
      </c>
      <c r="F237" s="183"/>
      <c r="G237" s="287"/>
      <c r="H237" s="287"/>
      <c r="I237" s="183"/>
      <c r="J237" s="183"/>
      <c r="K237" s="183"/>
      <c r="L237" s="183"/>
    </row>
    <row r="238" spans="1:12" x14ac:dyDescent="0.3">
      <c r="A238" s="193" t="s">
        <v>1821</v>
      </c>
      <c r="B238" s="265">
        <v>90</v>
      </c>
      <c r="C238" s="266">
        <v>1.2372154404486969E-3</v>
      </c>
      <c r="D238" s="273">
        <v>16672586.689999999</v>
      </c>
      <c r="E238" s="254">
        <v>1.20530868330774E-3</v>
      </c>
      <c r="F238" s="183"/>
      <c r="G238" s="287"/>
      <c r="H238" s="287"/>
      <c r="I238" s="183"/>
      <c r="J238" s="183"/>
      <c r="K238" s="183"/>
      <c r="L238" s="183"/>
    </row>
    <row r="239" spans="1:12" x14ac:dyDescent="0.3">
      <c r="A239" s="193" t="s">
        <v>1822</v>
      </c>
      <c r="B239" s="265">
        <v>25</v>
      </c>
      <c r="C239" s="266">
        <v>3.4367095568019353E-4</v>
      </c>
      <c r="D239" s="273">
        <v>5161353.5</v>
      </c>
      <c r="E239" s="254">
        <v>3.7312891555706199E-4</v>
      </c>
      <c r="F239" s="183"/>
      <c r="G239" s="287"/>
      <c r="H239" s="287"/>
      <c r="I239" s="183"/>
      <c r="J239" s="183"/>
      <c r="K239" s="183"/>
      <c r="L239" s="183"/>
    </row>
    <row r="240" spans="1:12" x14ac:dyDescent="0.3">
      <c r="A240" s="193" t="s">
        <v>1823</v>
      </c>
      <c r="B240" s="265">
        <v>20</v>
      </c>
      <c r="C240" s="266">
        <v>2.7493676454415486E-4</v>
      </c>
      <c r="D240" s="273">
        <v>3527991.22</v>
      </c>
      <c r="E240" s="254">
        <v>2.5504851353689201E-4</v>
      </c>
      <c r="F240" s="183"/>
      <c r="G240" s="287"/>
      <c r="H240" s="287"/>
      <c r="I240" s="183"/>
      <c r="J240" s="183"/>
      <c r="K240" s="183"/>
      <c r="L240" s="183"/>
    </row>
    <row r="241" spans="1:12" x14ac:dyDescent="0.3">
      <c r="A241" s="193" t="s">
        <v>1824</v>
      </c>
      <c r="B241" s="265">
        <v>0</v>
      </c>
      <c r="C241" s="266">
        <v>0</v>
      </c>
      <c r="D241" s="273">
        <v>0</v>
      </c>
      <c r="E241" s="254">
        <v>0</v>
      </c>
      <c r="F241" s="183"/>
      <c r="G241" s="183"/>
      <c r="H241" s="183"/>
      <c r="I241" s="183"/>
      <c r="J241" s="183"/>
      <c r="K241" s="183"/>
      <c r="L241" s="183"/>
    </row>
    <row r="242" spans="1:12" x14ac:dyDescent="0.3">
      <c r="A242" s="193" t="s">
        <v>1825</v>
      </c>
      <c r="B242" s="265">
        <v>0</v>
      </c>
      <c r="C242" s="266">
        <v>0</v>
      </c>
      <c r="D242" s="273">
        <v>0</v>
      </c>
      <c r="E242" s="254">
        <v>0</v>
      </c>
      <c r="F242" s="183"/>
      <c r="G242" s="183"/>
      <c r="H242" s="183"/>
      <c r="I242" s="183"/>
      <c r="J242" s="183"/>
      <c r="K242" s="183"/>
      <c r="L242" s="183"/>
    </row>
    <row r="243" spans="1:12" x14ac:dyDescent="0.3">
      <c r="A243" s="267" t="s">
        <v>271</v>
      </c>
      <c r="B243" s="275">
        <v>72744</v>
      </c>
      <c r="C243" s="276">
        <v>1.0000000000000002</v>
      </c>
      <c r="D243" s="277">
        <v>13832628040.35</v>
      </c>
      <c r="E243" s="278">
        <v>1</v>
      </c>
      <c r="F243" s="183"/>
      <c r="G243" s="183"/>
      <c r="H243" s="183"/>
      <c r="I243" s="183"/>
      <c r="J243" s="183"/>
      <c r="K243" s="183"/>
      <c r="L243" s="183"/>
    </row>
    <row r="244" spans="1:12" x14ac:dyDescent="0.3">
      <c r="A244" s="184" t="s">
        <v>1597</v>
      </c>
      <c r="B244" s="183"/>
      <c r="C244" s="183"/>
      <c r="D244" s="183"/>
      <c r="E244" s="183"/>
      <c r="F244" s="183"/>
      <c r="G244" s="183"/>
      <c r="H244" s="183"/>
      <c r="I244" s="183"/>
      <c r="J244" s="183"/>
      <c r="K244" s="183"/>
      <c r="L244" s="183"/>
    </row>
    <row r="245" spans="1:12" x14ac:dyDescent="0.3">
      <c r="A245" s="246" t="s">
        <v>1826</v>
      </c>
      <c r="B245" s="193" t="s">
        <v>1789</v>
      </c>
      <c r="C245" s="193" t="s">
        <v>1790</v>
      </c>
      <c r="D245" s="193" t="s">
        <v>1791</v>
      </c>
      <c r="E245" s="195" t="s">
        <v>1792</v>
      </c>
      <c r="F245" s="183"/>
      <c r="G245" s="287"/>
      <c r="H245" s="287"/>
      <c r="I245" s="183"/>
      <c r="J245" s="183"/>
      <c r="K245" s="183"/>
      <c r="L245" s="183"/>
    </row>
    <row r="246" spans="1:12" x14ac:dyDescent="0.3">
      <c r="A246" s="193" t="s">
        <v>1827</v>
      </c>
      <c r="B246" s="265">
        <v>31358</v>
      </c>
      <c r="C246" s="266">
        <v>0.43107335312878037</v>
      </c>
      <c r="D246" s="273">
        <v>4457290867.0500002</v>
      </c>
      <c r="E246" s="254">
        <v>0.322230226537431</v>
      </c>
      <c r="F246" s="183"/>
      <c r="G246" s="287"/>
      <c r="H246" s="287"/>
      <c r="I246" s="183"/>
      <c r="J246" s="183"/>
      <c r="K246" s="183"/>
      <c r="L246" s="183"/>
    </row>
    <row r="247" spans="1:12" x14ac:dyDescent="0.3">
      <c r="A247" s="193" t="s">
        <v>1828</v>
      </c>
      <c r="B247" s="265">
        <v>6421</v>
      </c>
      <c r="C247" s="266">
        <v>8.8268448256900917E-2</v>
      </c>
      <c r="D247" s="273">
        <v>1395904016.1300001</v>
      </c>
      <c r="E247" s="254">
        <v>0.10091386915473501</v>
      </c>
      <c r="F247" s="183"/>
      <c r="G247" s="287"/>
      <c r="H247" s="287"/>
      <c r="I247" s="183"/>
      <c r="J247" s="183"/>
      <c r="K247" s="183"/>
      <c r="L247" s="183"/>
    </row>
    <row r="248" spans="1:12" x14ac:dyDescent="0.3">
      <c r="A248" s="193" t="s">
        <v>1829</v>
      </c>
      <c r="B248" s="265">
        <v>6043</v>
      </c>
      <c r="C248" s="266">
        <v>8.307214340701638E-2</v>
      </c>
      <c r="D248" s="273">
        <v>1425394703.3</v>
      </c>
      <c r="E248" s="254">
        <v>0.10304583475693101</v>
      </c>
      <c r="F248" s="183"/>
      <c r="G248" s="287"/>
      <c r="H248" s="287"/>
      <c r="I248" s="183"/>
      <c r="J248" s="183"/>
      <c r="K248" s="183"/>
      <c r="L248" s="183"/>
    </row>
    <row r="249" spans="1:12" x14ac:dyDescent="0.3">
      <c r="A249" s="193" t="s">
        <v>1830</v>
      </c>
      <c r="B249" s="265">
        <v>5589</v>
      </c>
      <c r="C249" s="266">
        <v>7.6831078851864076E-2</v>
      </c>
      <c r="D249" s="273">
        <v>1372481438.4200001</v>
      </c>
      <c r="E249" s="254">
        <v>9.9220584433879794E-2</v>
      </c>
      <c r="F249" s="183"/>
      <c r="G249" s="287"/>
      <c r="H249" s="287"/>
      <c r="I249" s="183"/>
      <c r="J249" s="183"/>
      <c r="K249" s="183"/>
      <c r="L249" s="183"/>
    </row>
    <row r="250" spans="1:12" x14ac:dyDescent="0.3">
      <c r="A250" s="193" t="s">
        <v>1831</v>
      </c>
      <c r="B250" s="265">
        <v>5746</v>
      </c>
      <c r="C250" s="266">
        <v>7.8989332453535691E-2</v>
      </c>
      <c r="D250" s="273">
        <v>1341983153.7</v>
      </c>
      <c r="E250" s="254">
        <v>9.7015776740718707E-2</v>
      </c>
      <c r="F250" s="183"/>
      <c r="G250" s="287"/>
      <c r="H250" s="287"/>
      <c r="I250" s="183"/>
      <c r="J250" s="183"/>
      <c r="K250" s="183"/>
      <c r="L250" s="183"/>
    </row>
    <row r="251" spans="1:12" x14ac:dyDescent="0.3">
      <c r="A251" s="193" t="s">
        <v>1832</v>
      </c>
      <c r="B251" s="265">
        <v>5740</v>
      </c>
      <c r="C251" s="266">
        <v>7.8906851424172447E-2</v>
      </c>
      <c r="D251" s="273">
        <v>1276050323.1600001</v>
      </c>
      <c r="E251" s="254">
        <v>9.2249305008255802E-2</v>
      </c>
      <c r="F251" s="183"/>
      <c r="G251" s="287"/>
      <c r="H251" s="287"/>
      <c r="I251" s="183"/>
      <c r="J251" s="183"/>
      <c r="K251" s="183"/>
      <c r="L251" s="183"/>
    </row>
    <row r="252" spans="1:12" x14ac:dyDescent="0.3">
      <c r="A252" s="193" t="s">
        <v>1833</v>
      </c>
      <c r="B252" s="265">
        <v>6310</v>
      </c>
      <c r="C252" s="266">
        <v>8.6742549213680853E-2</v>
      </c>
      <c r="D252" s="273">
        <v>1331743218.1099999</v>
      </c>
      <c r="E252" s="254">
        <v>9.6275502690109399E-2</v>
      </c>
      <c r="F252" s="183"/>
      <c r="G252" s="287"/>
      <c r="H252" s="287"/>
      <c r="I252" s="183"/>
      <c r="J252" s="183"/>
      <c r="K252" s="183"/>
      <c r="L252" s="183"/>
    </row>
    <row r="253" spans="1:12" x14ac:dyDescent="0.3">
      <c r="A253" s="193" t="s">
        <v>1834</v>
      </c>
      <c r="B253" s="265">
        <v>3403</v>
      </c>
      <c r="C253" s="266">
        <v>4.6780490487187944E-2</v>
      </c>
      <c r="D253" s="273">
        <v>740742420.63</v>
      </c>
      <c r="E253" s="254">
        <v>5.3550375132566497E-2</v>
      </c>
      <c r="F253" s="183"/>
      <c r="G253" s="287"/>
      <c r="H253" s="287"/>
      <c r="I253" s="183"/>
      <c r="J253" s="183"/>
      <c r="K253" s="183"/>
      <c r="L253" s="183"/>
    </row>
    <row r="254" spans="1:12" x14ac:dyDescent="0.3">
      <c r="A254" s="193" t="s">
        <v>1835</v>
      </c>
      <c r="B254" s="265">
        <v>2085</v>
      </c>
      <c r="C254" s="266">
        <v>2.8662157703728142E-2</v>
      </c>
      <c r="D254" s="273">
        <v>481122340.64999998</v>
      </c>
      <c r="E254" s="254">
        <v>3.4781701586029598E-2</v>
      </c>
      <c r="F254" s="183"/>
      <c r="G254" s="287"/>
      <c r="H254" s="287"/>
      <c r="I254" s="183"/>
      <c r="J254" s="183"/>
      <c r="K254" s="183"/>
      <c r="L254" s="183"/>
    </row>
    <row r="255" spans="1:12" x14ac:dyDescent="0.3">
      <c r="A255" s="193" t="s">
        <v>1836</v>
      </c>
      <c r="B255" s="265">
        <v>48</v>
      </c>
      <c r="C255" s="266">
        <v>6.5984823490597162E-4</v>
      </c>
      <c r="D255" s="273">
        <v>9857548.7899999991</v>
      </c>
      <c r="E255" s="254">
        <v>7.1263022191049704E-4</v>
      </c>
      <c r="F255" s="183"/>
      <c r="G255" s="287"/>
      <c r="H255" s="287"/>
      <c r="I255" s="183"/>
      <c r="J255" s="183"/>
      <c r="K255" s="183"/>
      <c r="L255" s="183"/>
    </row>
    <row r="256" spans="1:12" x14ac:dyDescent="0.3">
      <c r="A256" s="193" t="s">
        <v>1837</v>
      </c>
      <c r="B256" s="265">
        <v>1</v>
      </c>
      <c r="C256" s="266">
        <v>1.3746838227207743E-5</v>
      </c>
      <c r="D256" s="273">
        <v>58010.41</v>
      </c>
      <c r="E256" s="254">
        <v>4.1937374323073404E-6</v>
      </c>
      <c r="F256" s="183"/>
      <c r="G256" s="287"/>
      <c r="H256" s="287"/>
      <c r="I256" s="183"/>
      <c r="J256" s="183"/>
      <c r="K256" s="183"/>
      <c r="L256" s="183"/>
    </row>
    <row r="257" spans="1:12" x14ac:dyDescent="0.3">
      <c r="A257" s="193" t="s">
        <v>1838</v>
      </c>
      <c r="B257" s="265">
        <v>0</v>
      </c>
      <c r="C257" s="266">
        <v>0</v>
      </c>
      <c r="D257" s="273">
        <v>0</v>
      </c>
      <c r="E257" s="254">
        <v>0</v>
      </c>
      <c r="F257" s="183"/>
      <c r="G257" s="287"/>
      <c r="H257" s="287"/>
      <c r="I257" s="183"/>
      <c r="J257" s="183"/>
      <c r="K257" s="183"/>
      <c r="L257" s="183"/>
    </row>
    <row r="258" spans="1:12" x14ac:dyDescent="0.3">
      <c r="A258" s="193" t="s">
        <v>1839</v>
      </c>
      <c r="B258" s="265">
        <v>0</v>
      </c>
      <c r="C258" s="266">
        <v>0</v>
      </c>
      <c r="D258" s="273">
        <v>0</v>
      </c>
      <c r="E258" s="254">
        <v>0</v>
      </c>
      <c r="F258" s="183"/>
      <c r="G258" s="183"/>
      <c r="H258" s="183"/>
      <c r="I258" s="183"/>
      <c r="J258" s="183"/>
      <c r="K258" s="183"/>
      <c r="L258" s="183"/>
    </row>
    <row r="259" spans="1:12" x14ac:dyDescent="0.3">
      <c r="A259" s="193" t="s">
        <v>1840</v>
      </c>
      <c r="B259" s="265">
        <v>0</v>
      </c>
      <c r="C259" s="266">
        <v>0</v>
      </c>
      <c r="D259" s="273">
        <v>0</v>
      </c>
      <c r="E259" s="254">
        <v>0</v>
      </c>
      <c r="F259" s="183"/>
      <c r="G259" s="183"/>
      <c r="H259" s="183"/>
      <c r="I259" s="183"/>
      <c r="J259" s="183"/>
      <c r="K259" s="183"/>
      <c r="L259" s="183"/>
    </row>
    <row r="260" spans="1:12" x14ac:dyDescent="0.3">
      <c r="A260" s="193" t="s">
        <v>1841</v>
      </c>
      <c r="B260" s="265">
        <v>0</v>
      </c>
      <c r="C260" s="266">
        <v>0</v>
      </c>
      <c r="D260" s="273">
        <v>0</v>
      </c>
      <c r="E260" s="254">
        <v>0</v>
      </c>
      <c r="F260" s="183"/>
      <c r="G260" s="183"/>
      <c r="H260" s="183"/>
      <c r="I260" s="183"/>
      <c r="J260" s="183"/>
      <c r="K260" s="183"/>
      <c r="L260" s="183"/>
    </row>
    <row r="261" spans="1:12" x14ac:dyDescent="0.3">
      <c r="A261" s="267" t="s">
        <v>271</v>
      </c>
      <c r="B261" s="275">
        <v>72744</v>
      </c>
      <c r="C261" s="276">
        <v>0.99999999999999989</v>
      </c>
      <c r="D261" s="277">
        <v>13832628040.35</v>
      </c>
      <c r="E261" s="278">
        <v>1</v>
      </c>
      <c r="F261" s="183"/>
      <c r="G261" s="183"/>
      <c r="H261" s="183"/>
      <c r="I261" s="183"/>
      <c r="J261" s="183"/>
      <c r="K261" s="183"/>
      <c r="L261" s="183"/>
    </row>
    <row r="262" spans="1:12" x14ac:dyDescent="0.3">
      <c r="A262" s="184"/>
      <c r="B262" s="183"/>
      <c r="C262" s="183"/>
      <c r="D262" s="183"/>
      <c r="E262" s="183"/>
      <c r="F262" s="183"/>
      <c r="G262" s="183"/>
      <c r="H262" s="183"/>
      <c r="I262" s="183"/>
      <c r="J262" s="183"/>
      <c r="K262" s="183"/>
      <c r="L262" s="183"/>
    </row>
    <row r="263" spans="1:12" x14ac:dyDescent="0.3">
      <c r="A263" s="246" t="s">
        <v>1842</v>
      </c>
      <c r="B263" s="193" t="s">
        <v>1789</v>
      </c>
      <c r="C263" s="193" t="s">
        <v>1790</v>
      </c>
      <c r="D263" s="193" t="s">
        <v>1791</v>
      </c>
      <c r="E263" s="195" t="s">
        <v>1792</v>
      </c>
      <c r="F263" s="183"/>
      <c r="G263" s="287"/>
      <c r="H263" s="287"/>
      <c r="I263" s="183"/>
      <c r="J263" s="183"/>
      <c r="K263" s="183"/>
      <c r="L263" s="183"/>
    </row>
    <row r="264" spans="1:12" x14ac:dyDescent="0.3">
      <c r="A264" s="193" t="s">
        <v>1827</v>
      </c>
      <c r="B264" s="265">
        <v>39283</v>
      </c>
      <c r="C264" s="266">
        <v>0.54001704607940171</v>
      </c>
      <c r="D264" s="273">
        <v>5852127360.6700001</v>
      </c>
      <c r="E264" s="254">
        <v>0.42306692145550701</v>
      </c>
      <c r="F264" s="183"/>
      <c r="G264" s="287"/>
      <c r="H264" s="287"/>
      <c r="I264" s="183"/>
      <c r="J264" s="183"/>
      <c r="K264" s="183"/>
      <c r="L264" s="183"/>
    </row>
    <row r="265" spans="1:12" x14ac:dyDescent="0.3">
      <c r="A265" s="193" t="s">
        <v>1828</v>
      </c>
      <c r="B265" s="265">
        <v>6303</v>
      </c>
      <c r="C265" s="266">
        <v>8.6646321346090405E-2</v>
      </c>
      <c r="D265" s="273">
        <v>1394595950.97</v>
      </c>
      <c r="E265" s="254">
        <v>0.10081930540617</v>
      </c>
      <c r="F265" s="183"/>
      <c r="G265" s="287"/>
      <c r="H265" s="287"/>
      <c r="I265" s="183"/>
      <c r="J265" s="183"/>
      <c r="K265" s="183"/>
      <c r="L265" s="183"/>
    </row>
    <row r="266" spans="1:12" x14ac:dyDescent="0.3">
      <c r="A266" s="193" t="s">
        <v>1829</v>
      </c>
      <c r="B266" s="265">
        <v>6116</v>
      </c>
      <c r="C266" s="266">
        <v>8.4075662597602546E-2</v>
      </c>
      <c r="D266" s="273">
        <v>1387695668.8900001</v>
      </c>
      <c r="E266" s="254">
        <v>0.100320464400696</v>
      </c>
      <c r="F266" s="183"/>
      <c r="G266" s="287"/>
      <c r="H266" s="287"/>
      <c r="I266" s="183"/>
      <c r="J266" s="183"/>
      <c r="K266" s="183"/>
      <c r="L266" s="183"/>
    </row>
    <row r="267" spans="1:12" x14ac:dyDescent="0.3">
      <c r="A267" s="193" t="s">
        <v>1830</v>
      </c>
      <c r="B267" s="265">
        <v>5799</v>
      </c>
      <c r="C267" s="266">
        <v>7.9717914879577703E-2</v>
      </c>
      <c r="D267" s="273">
        <v>1397856604.1800001</v>
      </c>
      <c r="E267" s="254">
        <v>0.101055027295061</v>
      </c>
      <c r="F267" s="183"/>
      <c r="G267" s="287"/>
      <c r="H267" s="287"/>
      <c r="I267" s="183"/>
      <c r="J267" s="183"/>
      <c r="K267" s="183"/>
      <c r="L267" s="183"/>
    </row>
    <row r="268" spans="1:12" x14ac:dyDescent="0.3">
      <c r="A268" s="193" t="s">
        <v>1831</v>
      </c>
      <c r="B268" s="265">
        <v>5074</v>
      </c>
      <c r="C268" s="266">
        <v>6.9751457164852079E-2</v>
      </c>
      <c r="D268" s="273">
        <v>1169695124.04</v>
      </c>
      <c r="E268" s="254">
        <v>8.4560585351386802E-2</v>
      </c>
      <c r="F268" s="183"/>
      <c r="G268" s="287"/>
      <c r="H268" s="287"/>
      <c r="I268" s="183"/>
      <c r="J268" s="183"/>
      <c r="K268" s="183"/>
      <c r="L268" s="183"/>
    </row>
    <row r="269" spans="1:12" x14ac:dyDescent="0.3">
      <c r="A269" s="193" t="s">
        <v>1832</v>
      </c>
      <c r="B269" s="265">
        <v>4044</v>
      </c>
      <c r="C269" s="266">
        <v>5.5592213790828113E-2</v>
      </c>
      <c r="D269" s="273">
        <v>1021212229.96</v>
      </c>
      <c r="E269" s="254">
        <v>7.3826334878745098E-2</v>
      </c>
      <c r="F269" s="183"/>
      <c r="G269" s="287"/>
      <c r="H269" s="287"/>
      <c r="I269" s="183"/>
      <c r="J269" s="183"/>
      <c r="K269" s="183"/>
      <c r="L269" s="183"/>
    </row>
    <row r="270" spans="1:12" x14ac:dyDescent="0.3">
      <c r="A270" s="193" t="s">
        <v>1833</v>
      </c>
      <c r="B270" s="265">
        <v>2697</v>
      </c>
      <c r="C270" s="266">
        <v>3.7075222698779282E-2</v>
      </c>
      <c r="D270" s="273">
        <v>717213785.28999996</v>
      </c>
      <c r="E270" s="254">
        <v>5.1849423204171803E-2</v>
      </c>
      <c r="F270" s="183"/>
      <c r="G270" s="287"/>
      <c r="H270" s="287"/>
      <c r="I270" s="183"/>
      <c r="J270" s="183"/>
      <c r="K270" s="183"/>
      <c r="L270" s="183"/>
    </row>
    <row r="271" spans="1:12" x14ac:dyDescent="0.3">
      <c r="A271" s="193" t="s">
        <v>1834</v>
      </c>
      <c r="B271" s="265">
        <v>1855</v>
      </c>
      <c r="C271" s="266">
        <v>2.5500384911470362E-2</v>
      </c>
      <c r="D271" s="273">
        <v>492893790.38999999</v>
      </c>
      <c r="E271" s="254">
        <v>3.5632693147839997E-2</v>
      </c>
      <c r="F271" s="183"/>
      <c r="G271" s="287"/>
      <c r="H271" s="287"/>
      <c r="I271" s="183"/>
      <c r="J271" s="183"/>
      <c r="K271" s="183"/>
      <c r="L271" s="183"/>
    </row>
    <row r="272" spans="1:12" x14ac:dyDescent="0.3">
      <c r="A272" s="193" t="s">
        <v>1835</v>
      </c>
      <c r="B272" s="265">
        <v>1481</v>
      </c>
      <c r="C272" s="266">
        <v>2.0359067414494666E-2</v>
      </c>
      <c r="D272" s="273">
        <v>376513269.73000002</v>
      </c>
      <c r="E272" s="254">
        <v>2.7219214500072201E-2</v>
      </c>
      <c r="F272" s="183"/>
      <c r="G272" s="287"/>
      <c r="H272" s="287"/>
      <c r="I272" s="183"/>
      <c r="J272" s="183"/>
      <c r="K272" s="183"/>
      <c r="L272" s="183"/>
    </row>
    <row r="273" spans="1:12" x14ac:dyDescent="0.3">
      <c r="A273" s="193" t="s">
        <v>1836</v>
      </c>
      <c r="B273" s="265">
        <v>88</v>
      </c>
      <c r="C273" s="266">
        <v>1.2097217639942812E-3</v>
      </c>
      <c r="D273" s="273">
        <v>21475448.02</v>
      </c>
      <c r="E273" s="254">
        <v>1.55252118088882E-3</v>
      </c>
      <c r="F273" s="183"/>
      <c r="G273" s="287"/>
      <c r="H273" s="287"/>
      <c r="I273" s="183"/>
      <c r="J273" s="183"/>
      <c r="K273" s="183"/>
      <c r="L273" s="183"/>
    </row>
    <row r="274" spans="1:12" x14ac:dyDescent="0.3">
      <c r="A274" s="193" t="s">
        <v>1837</v>
      </c>
      <c r="B274" s="265">
        <v>4</v>
      </c>
      <c r="C274" s="266">
        <v>5.498735290883097E-5</v>
      </c>
      <c r="D274" s="273">
        <v>1348808.21</v>
      </c>
      <c r="E274" s="254">
        <v>9.7509179460728997E-5</v>
      </c>
      <c r="F274" s="183"/>
      <c r="G274" s="287"/>
      <c r="H274" s="287"/>
      <c r="I274" s="183"/>
      <c r="J274" s="183"/>
      <c r="K274" s="183"/>
      <c r="L274" s="183"/>
    </row>
    <row r="275" spans="1:12" x14ac:dyDescent="0.3">
      <c r="A275" s="193" t="s">
        <v>1838</v>
      </c>
      <c r="B275" s="265">
        <v>0</v>
      </c>
      <c r="C275" s="266">
        <v>0</v>
      </c>
      <c r="D275" s="273">
        <v>0</v>
      </c>
      <c r="E275" s="254">
        <v>0</v>
      </c>
      <c r="F275" s="183"/>
      <c r="G275" s="287"/>
      <c r="H275" s="287"/>
      <c r="I275" s="183"/>
      <c r="J275" s="183"/>
      <c r="K275" s="183"/>
      <c r="L275" s="183"/>
    </row>
    <row r="276" spans="1:12" x14ac:dyDescent="0.3">
      <c r="A276" s="193" t="s">
        <v>1839</v>
      </c>
      <c r="B276" s="265">
        <v>0</v>
      </c>
      <c r="C276" s="266">
        <v>0</v>
      </c>
      <c r="D276" s="273">
        <v>0</v>
      </c>
      <c r="E276" s="254">
        <v>0</v>
      </c>
      <c r="F276" s="183"/>
      <c r="G276" s="183"/>
      <c r="H276" s="183"/>
      <c r="I276" s="183"/>
      <c r="J276" s="183"/>
      <c r="K276" s="183"/>
      <c r="L276" s="183"/>
    </row>
    <row r="277" spans="1:12" x14ac:dyDescent="0.3">
      <c r="A277" s="193" t="s">
        <v>1840</v>
      </c>
      <c r="B277" s="265">
        <v>0</v>
      </c>
      <c r="C277" s="266">
        <v>0</v>
      </c>
      <c r="D277" s="273">
        <v>0</v>
      </c>
      <c r="E277" s="254">
        <v>0</v>
      </c>
      <c r="F277" s="183"/>
      <c r="G277" s="183"/>
      <c r="H277" s="183"/>
      <c r="I277" s="183"/>
      <c r="J277" s="183"/>
      <c r="K277" s="183"/>
      <c r="L277" s="183"/>
    </row>
    <row r="278" spans="1:12" x14ac:dyDescent="0.3">
      <c r="A278" s="193" t="s">
        <v>1841</v>
      </c>
      <c r="B278" s="265">
        <v>0</v>
      </c>
      <c r="C278" s="266">
        <v>0</v>
      </c>
      <c r="D278" s="273">
        <v>0</v>
      </c>
      <c r="E278" s="254">
        <v>0</v>
      </c>
      <c r="F278" s="183"/>
      <c r="G278" s="183"/>
      <c r="H278" s="183"/>
      <c r="I278" s="183"/>
      <c r="J278" s="183"/>
      <c r="K278" s="183"/>
      <c r="L278" s="183"/>
    </row>
    <row r="279" spans="1:12" x14ac:dyDescent="0.3">
      <c r="A279" s="267" t="s">
        <v>271</v>
      </c>
      <c r="B279" s="275">
        <v>72744</v>
      </c>
      <c r="C279" s="276">
        <v>1</v>
      </c>
      <c r="D279" s="277">
        <v>13832628040.35</v>
      </c>
      <c r="E279" s="278">
        <v>1</v>
      </c>
      <c r="F279" s="183"/>
      <c r="G279" s="183"/>
      <c r="H279" s="183"/>
      <c r="I279" s="183"/>
      <c r="J279" s="183"/>
      <c r="K279" s="183"/>
      <c r="L279" s="183"/>
    </row>
    <row r="280" spans="1:12" x14ac:dyDescent="0.3">
      <c r="A280" s="184" t="s">
        <v>1597</v>
      </c>
      <c r="B280" s="183"/>
      <c r="C280" s="183"/>
      <c r="D280" s="183"/>
      <c r="E280" s="183"/>
      <c r="F280" s="183"/>
      <c r="G280" s="183"/>
      <c r="H280" s="183"/>
      <c r="I280" s="183"/>
      <c r="J280" s="183"/>
      <c r="K280" s="183"/>
      <c r="L280" s="183"/>
    </row>
    <row r="281" spans="1:12" x14ac:dyDescent="0.3">
      <c r="A281" s="246" t="s">
        <v>1843</v>
      </c>
      <c r="B281" s="193" t="s">
        <v>1789</v>
      </c>
      <c r="C281" s="193" t="s">
        <v>1790</v>
      </c>
      <c r="D281" s="193" t="s">
        <v>1791</v>
      </c>
      <c r="E281" s="195" t="s">
        <v>1792</v>
      </c>
      <c r="F281" s="183"/>
      <c r="G281" s="287"/>
      <c r="H281" s="287"/>
      <c r="I281" s="183"/>
      <c r="J281" s="183"/>
      <c r="K281" s="183"/>
      <c r="L281" s="183"/>
    </row>
    <row r="282" spans="1:12" x14ac:dyDescent="0.3">
      <c r="A282" s="193" t="s">
        <v>1844</v>
      </c>
      <c r="B282" s="265">
        <v>234</v>
      </c>
      <c r="C282" s="266">
        <v>3.2167601451666117E-3</v>
      </c>
      <c r="D282" s="273">
        <v>493362.62</v>
      </c>
      <c r="E282" s="254">
        <v>3.5666586172985598E-5</v>
      </c>
      <c r="F282" s="183"/>
      <c r="G282" s="287"/>
      <c r="H282" s="287"/>
      <c r="I282" s="183"/>
      <c r="J282" s="183"/>
      <c r="K282" s="183"/>
      <c r="L282" s="183"/>
    </row>
    <row r="283" spans="1:12" x14ac:dyDescent="0.3">
      <c r="A283" s="193" t="s">
        <v>1845</v>
      </c>
      <c r="B283" s="265">
        <v>319</v>
      </c>
      <c r="C283" s="266">
        <v>4.3852413944792694E-3</v>
      </c>
      <c r="D283" s="273">
        <v>2462229.36</v>
      </c>
      <c r="E283" s="254">
        <v>1.7800155927114001E-4</v>
      </c>
      <c r="F283" s="183"/>
      <c r="G283" s="287"/>
      <c r="H283" s="287"/>
      <c r="I283" s="183"/>
      <c r="J283" s="183"/>
      <c r="K283" s="183"/>
      <c r="L283" s="183"/>
    </row>
    <row r="284" spans="1:12" x14ac:dyDescent="0.3">
      <c r="A284" s="193" t="s">
        <v>1846</v>
      </c>
      <c r="B284" s="265">
        <v>1430</v>
      </c>
      <c r="C284" s="266">
        <v>1.965797866490707E-2</v>
      </c>
      <c r="D284" s="273">
        <v>25796920.25</v>
      </c>
      <c r="E284" s="254">
        <v>1.8649326920922001E-3</v>
      </c>
      <c r="F284" s="183"/>
      <c r="G284" s="287"/>
      <c r="H284" s="287"/>
      <c r="I284" s="183"/>
      <c r="J284" s="183"/>
      <c r="K284" s="183"/>
      <c r="L284" s="183"/>
    </row>
    <row r="285" spans="1:12" x14ac:dyDescent="0.3">
      <c r="A285" s="193" t="s">
        <v>1847</v>
      </c>
      <c r="B285" s="265">
        <v>4127</v>
      </c>
      <c r="C285" s="266">
        <v>5.6733201363686349E-2</v>
      </c>
      <c r="D285" s="273">
        <v>160037222.91999999</v>
      </c>
      <c r="E285" s="254">
        <v>1.15695457474291E-2</v>
      </c>
      <c r="F285" s="183"/>
      <c r="G285" s="287"/>
      <c r="H285" s="287"/>
      <c r="I285" s="183"/>
      <c r="J285" s="183"/>
      <c r="K285" s="183"/>
      <c r="L285" s="183"/>
    </row>
    <row r="286" spans="1:12" x14ac:dyDescent="0.3">
      <c r="A286" s="193" t="s">
        <v>1848</v>
      </c>
      <c r="B286" s="265">
        <v>6354</v>
      </c>
      <c r="C286" s="266">
        <v>8.7347410095677994E-2</v>
      </c>
      <c r="D286" s="273">
        <v>400133083.48000002</v>
      </c>
      <c r="E286" s="254">
        <v>2.89267579748986E-2</v>
      </c>
      <c r="F286" s="183"/>
      <c r="G286" s="287"/>
      <c r="H286" s="287"/>
      <c r="I286" s="183"/>
      <c r="J286" s="183"/>
      <c r="K286" s="183"/>
      <c r="L286" s="183"/>
    </row>
    <row r="287" spans="1:12" x14ac:dyDescent="0.3">
      <c r="A287" s="193" t="s">
        <v>1849</v>
      </c>
      <c r="B287" s="265">
        <v>7590</v>
      </c>
      <c r="C287" s="266">
        <v>0.10433850214450677</v>
      </c>
      <c r="D287" s="273">
        <v>666271451.08000004</v>
      </c>
      <c r="E287" s="254">
        <v>4.8166657061584801E-2</v>
      </c>
      <c r="F287" s="183"/>
      <c r="G287" s="287"/>
      <c r="H287" s="287"/>
      <c r="I287" s="183"/>
      <c r="J287" s="183"/>
      <c r="K287" s="183"/>
      <c r="L287" s="183"/>
    </row>
    <row r="288" spans="1:12" x14ac:dyDescent="0.3">
      <c r="A288" s="193" t="s">
        <v>1850</v>
      </c>
      <c r="B288" s="265">
        <v>15096</v>
      </c>
      <c r="C288" s="266">
        <v>0.20752226987792807</v>
      </c>
      <c r="D288" s="273">
        <v>1878250874.3</v>
      </c>
      <c r="E288" s="254">
        <v>0.13578409459295299</v>
      </c>
      <c r="F288" s="183"/>
      <c r="G288" s="287"/>
      <c r="H288" s="287"/>
      <c r="I288" s="183"/>
      <c r="J288" s="183"/>
      <c r="K288" s="183"/>
      <c r="L288" s="183"/>
    </row>
    <row r="289" spans="1:12" x14ac:dyDescent="0.3">
      <c r="A289" s="193" t="s">
        <v>1851</v>
      </c>
      <c r="B289" s="265">
        <v>11698</v>
      </c>
      <c r="C289" s="266">
        <v>0.16081051358187617</v>
      </c>
      <c r="D289" s="273">
        <v>2032382347.27</v>
      </c>
      <c r="E289" s="254">
        <v>0.14692669688952201</v>
      </c>
      <c r="F289" s="183"/>
      <c r="G289" s="287"/>
      <c r="H289" s="287"/>
      <c r="I289" s="183"/>
      <c r="J289" s="183"/>
      <c r="K289" s="183"/>
      <c r="L289" s="183"/>
    </row>
    <row r="290" spans="1:12" x14ac:dyDescent="0.3">
      <c r="A290" s="193" t="s">
        <v>1852</v>
      </c>
      <c r="B290" s="265">
        <v>8299</v>
      </c>
      <c r="C290" s="266">
        <v>0.11408501044759706</v>
      </c>
      <c r="D290" s="273">
        <v>1855945223.9200001</v>
      </c>
      <c r="E290" s="254">
        <v>0.13417155572362499</v>
      </c>
      <c r="F290" s="183"/>
      <c r="G290" s="287"/>
      <c r="H290" s="287"/>
      <c r="I290" s="183"/>
      <c r="J290" s="183"/>
      <c r="K290" s="183"/>
      <c r="L290" s="183"/>
    </row>
    <row r="291" spans="1:12" x14ac:dyDescent="0.3">
      <c r="A291" s="193" t="s">
        <v>1853</v>
      </c>
      <c r="B291" s="265">
        <v>5702</v>
      </c>
      <c r="C291" s="266">
        <v>7.838447157153855E-2</v>
      </c>
      <c r="D291" s="273">
        <v>1558222364.79</v>
      </c>
      <c r="E291" s="254">
        <v>0.112648323965962</v>
      </c>
      <c r="F291" s="183"/>
      <c r="G291" s="287"/>
      <c r="H291" s="287"/>
      <c r="I291" s="183"/>
      <c r="J291" s="183"/>
      <c r="K291" s="183"/>
      <c r="L291" s="183"/>
    </row>
    <row r="292" spans="1:12" x14ac:dyDescent="0.3">
      <c r="A292" s="193" t="s">
        <v>1854</v>
      </c>
      <c r="B292" s="265">
        <v>3753</v>
      </c>
      <c r="C292" s="266">
        <v>5.159188386671066E-2</v>
      </c>
      <c r="D292" s="273">
        <v>1212658726.01</v>
      </c>
      <c r="E292" s="254">
        <v>8.7666546260960307E-2</v>
      </c>
      <c r="F292" s="183"/>
      <c r="G292" s="287"/>
      <c r="H292" s="287"/>
      <c r="I292" s="183"/>
      <c r="J292" s="183"/>
      <c r="K292" s="183"/>
      <c r="L292" s="183"/>
    </row>
    <row r="293" spans="1:12" x14ac:dyDescent="0.3">
      <c r="A293" s="193" t="s">
        <v>1855</v>
      </c>
      <c r="B293" s="265">
        <v>2568</v>
      </c>
      <c r="C293" s="266">
        <v>3.5301880567469482E-2</v>
      </c>
      <c r="D293" s="273">
        <v>958130270.28999996</v>
      </c>
      <c r="E293" s="254">
        <v>6.9265960705016894E-2</v>
      </c>
      <c r="F293" s="183"/>
      <c r="G293" s="287"/>
      <c r="H293" s="287"/>
      <c r="I293" s="183"/>
      <c r="J293" s="183"/>
      <c r="K293" s="183"/>
      <c r="L293" s="183"/>
    </row>
    <row r="294" spans="1:12" x14ac:dyDescent="0.3">
      <c r="A294" s="193" t="s">
        <v>1856</v>
      </c>
      <c r="B294" s="265">
        <v>1593</v>
      </c>
      <c r="C294" s="266">
        <v>2.1898713295941934E-2</v>
      </c>
      <c r="D294" s="273">
        <v>673892335.35000002</v>
      </c>
      <c r="E294" s="254">
        <v>4.8717592447671203E-2</v>
      </c>
      <c r="F294" s="183"/>
      <c r="G294" s="287"/>
      <c r="H294" s="287"/>
      <c r="I294" s="183"/>
      <c r="J294" s="183"/>
      <c r="K294" s="183"/>
      <c r="L294" s="183"/>
    </row>
    <row r="295" spans="1:12" x14ac:dyDescent="0.3">
      <c r="A295" s="193" t="s">
        <v>1857</v>
      </c>
      <c r="B295" s="265">
        <v>1118</v>
      </c>
      <c r="C295" s="266">
        <v>1.5368965138018257E-2</v>
      </c>
      <c r="D295" s="273">
        <v>529103035.33999997</v>
      </c>
      <c r="E295" s="254">
        <v>3.8250362389315902E-2</v>
      </c>
      <c r="F295" s="183"/>
      <c r="G295" s="287"/>
      <c r="H295" s="287"/>
      <c r="I295" s="183"/>
      <c r="J295" s="183"/>
      <c r="K295" s="183"/>
      <c r="L295" s="183"/>
    </row>
    <row r="296" spans="1:12" x14ac:dyDescent="0.3">
      <c r="A296" s="193" t="s">
        <v>1858</v>
      </c>
      <c r="B296" s="265">
        <v>1325</v>
      </c>
      <c r="C296" s="266">
        <v>1.821456065105026E-2</v>
      </c>
      <c r="D296" s="273">
        <v>720235459.03999996</v>
      </c>
      <c r="E296" s="254">
        <v>5.2067868588605203E-2</v>
      </c>
      <c r="F296" s="183"/>
      <c r="G296" s="287"/>
      <c r="H296" s="287"/>
      <c r="I296" s="183"/>
      <c r="J296" s="183"/>
      <c r="K296" s="183"/>
      <c r="L296" s="183"/>
    </row>
    <row r="297" spans="1:12" x14ac:dyDescent="0.3">
      <c r="A297" s="193" t="s">
        <v>1859</v>
      </c>
      <c r="B297" s="265">
        <v>675</v>
      </c>
      <c r="C297" s="266">
        <v>9.279115803365226E-3</v>
      </c>
      <c r="D297" s="273">
        <v>433730442.94999999</v>
      </c>
      <c r="E297" s="254">
        <v>3.1355606590793901E-2</v>
      </c>
      <c r="F297" s="183"/>
      <c r="G297" s="287"/>
      <c r="H297" s="287"/>
      <c r="I297" s="183"/>
      <c r="J297" s="183"/>
      <c r="K297" s="183"/>
      <c r="L297" s="183"/>
    </row>
    <row r="298" spans="1:12" x14ac:dyDescent="0.3">
      <c r="A298" s="193" t="s">
        <v>1860</v>
      </c>
      <c r="B298" s="265">
        <v>398</v>
      </c>
      <c r="C298" s="266">
        <v>5.4712416144286815E-3</v>
      </c>
      <c r="D298" s="273">
        <v>295523908.67000002</v>
      </c>
      <c r="E298" s="254">
        <v>2.1364263378437699E-2</v>
      </c>
      <c r="F298" s="183"/>
      <c r="G298" s="183"/>
      <c r="H298" s="183"/>
      <c r="I298" s="183"/>
      <c r="J298" s="183"/>
      <c r="K298" s="183"/>
      <c r="L298" s="183"/>
    </row>
    <row r="299" spans="1:12" x14ac:dyDescent="0.3">
      <c r="A299" s="193" t="s">
        <v>1861</v>
      </c>
      <c r="B299" s="265">
        <v>246</v>
      </c>
      <c r="C299" s="266">
        <v>3.3817222038931044E-3</v>
      </c>
      <c r="D299" s="273">
        <v>208129447.91999999</v>
      </c>
      <c r="E299" s="254">
        <v>1.50462693938479E-2</v>
      </c>
      <c r="F299" s="183"/>
      <c r="G299" s="183"/>
      <c r="H299" s="183"/>
      <c r="I299" s="183"/>
      <c r="J299" s="183"/>
      <c r="K299" s="183"/>
      <c r="L299" s="183"/>
    </row>
    <row r="300" spans="1:12" x14ac:dyDescent="0.3">
      <c r="A300" s="193" t="s">
        <v>1862</v>
      </c>
      <c r="B300" s="265">
        <v>127</v>
      </c>
      <c r="C300" s="266">
        <v>1.7458484548553833E-3</v>
      </c>
      <c r="D300" s="273">
        <v>119788599.91</v>
      </c>
      <c r="E300" s="254">
        <v>8.6598583841461397E-3</v>
      </c>
      <c r="F300" s="183"/>
      <c r="G300" s="183"/>
      <c r="H300" s="183"/>
      <c r="I300" s="183"/>
      <c r="J300" s="183"/>
      <c r="K300" s="183"/>
      <c r="L300" s="183"/>
    </row>
    <row r="301" spans="1:12" x14ac:dyDescent="0.3">
      <c r="A301" s="193" t="s">
        <v>1863</v>
      </c>
      <c r="B301" s="265">
        <v>92</v>
      </c>
      <c r="C301" s="266">
        <v>1.2647091169031123E-3</v>
      </c>
      <c r="D301" s="273">
        <v>101440734.88</v>
      </c>
      <c r="E301" s="254">
        <v>7.3334390676952797E-3</v>
      </c>
      <c r="F301" s="183"/>
      <c r="G301" s="183"/>
      <c r="H301" s="183"/>
      <c r="I301" s="183"/>
      <c r="J301" s="183"/>
      <c r="K301" s="183"/>
      <c r="L301" s="183"/>
    </row>
    <row r="302" spans="1:12" x14ac:dyDescent="0.3">
      <c r="A302" s="267" t="s">
        <v>271</v>
      </c>
      <c r="B302" s="275">
        <v>72744</v>
      </c>
      <c r="C302" s="276">
        <v>1</v>
      </c>
      <c r="D302" s="277">
        <v>13832628040.35</v>
      </c>
      <c r="E302" s="278">
        <v>1</v>
      </c>
      <c r="F302" s="183"/>
      <c r="G302" s="183"/>
      <c r="H302" s="183"/>
      <c r="I302" s="183"/>
      <c r="J302" s="183"/>
      <c r="K302" s="183"/>
      <c r="L302" s="183"/>
    </row>
    <row r="303" spans="1:12" x14ac:dyDescent="0.3">
      <c r="A303" s="184" t="s">
        <v>1597</v>
      </c>
      <c r="B303" s="183"/>
      <c r="C303" s="183"/>
      <c r="D303" s="183"/>
      <c r="E303" s="183"/>
      <c r="F303" s="183"/>
      <c r="G303" s="183"/>
      <c r="H303" s="183"/>
      <c r="I303" s="183"/>
      <c r="J303" s="183"/>
      <c r="K303" s="183"/>
      <c r="L303" s="183"/>
    </row>
    <row r="304" spans="1:12" x14ac:dyDescent="0.3">
      <c r="A304" s="246" t="s">
        <v>1864</v>
      </c>
      <c r="B304" s="193" t="s">
        <v>1789</v>
      </c>
      <c r="C304" s="193" t="s">
        <v>1790</v>
      </c>
      <c r="D304" s="193" t="s">
        <v>1791</v>
      </c>
      <c r="E304" s="195" t="s">
        <v>1792</v>
      </c>
      <c r="F304" s="183"/>
      <c r="G304" s="287"/>
      <c r="H304" s="287"/>
      <c r="I304" s="183"/>
      <c r="J304" s="183"/>
      <c r="K304" s="183"/>
      <c r="L304" s="183"/>
    </row>
    <row r="305" spans="1:12" x14ac:dyDescent="0.3">
      <c r="A305" s="193" t="s">
        <v>860</v>
      </c>
      <c r="B305" s="265">
        <v>2233</v>
      </c>
      <c r="C305" s="266">
        <v>3.0696689761354888E-2</v>
      </c>
      <c r="D305" s="273">
        <v>410260464.69000119</v>
      </c>
      <c r="E305" s="254">
        <v>2.9658895149444149E-2</v>
      </c>
      <c r="F305" s="183"/>
      <c r="G305" s="287"/>
      <c r="H305" s="287"/>
      <c r="I305" s="183"/>
      <c r="J305" s="183"/>
      <c r="K305" s="183"/>
      <c r="L305" s="183"/>
    </row>
    <row r="306" spans="1:12" x14ac:dyDescent="0.3">
      <c r="A306" s="193" t="s">
        <v>862</v>
      </c>
      <c r="B306" s="265">
        <v>5820</v>
      </c>
      <c r="C306" s="266">
        <v>8.0006598482349062E-2</v>
      </c>
      <c r="D306" s="273">
        <v>915102964.6700027</v>
      </c>
      <c r="E306" s="254">
        <v>6.6155394477508817E-2</v>
      </c>
      <c r="F306" s="183"/>
      <c r="G306" s="287"/>
      <c r="H306" s="287"/>
      <c r="I306" s="183"/>
      <c r="J306" s="183"/>
      <c r="K306" s="183"/>
      <c r="L306" s="183"/>
    </row>
    <row r="307" spans="1:12" x14ac:dyDescent="0.3">
      <c r="A307" s="193" t="s">
        <v>864</v>
      </c>
      <c r="B307" s="265">
        <v>11400</v>
      </c>
      <c r="C307" s="266">
        <v>0.15671395579016825</v>
      </c>
      <c r="D307" s="273">
        <v>3340961498.4699864</v>
      </c>
      <c r="E307" s="254">
        <v>0.24152760333931861</v>
      </c>
      <c r="F307" s="183"/>
      <c r="G307" s="287"/>
      <c r="H307" s="287"/>
      <c r="I307" s="183"/>
      <c r="J307" s="183"/>
      <c r="K307" s="183"/>
      <c r="L307" s="183"/>
    </row>
    <row r="308" spans="1:12" x14ac:dyDescent="0.3">
      <c r="A308" s="193" t="s">
        <v>866</v>
      </c>
      <c r="B308" s="265">
        <v>3912</v>
      </c>
      <c r="C308" s="266">
        <v>5.3777631144836691E-2</v>
      </c>
      <c r="D308" s="273">
        <v>462901840.12000072</v>
      </c>
      <c r="E308" s="254">
        <v>3.3464489811314897E-2</v>
      </c>
      <c r="F308" s="183"/>
      <c r="G308" s="287"/>
      <c r="H308" s="287"/>
      <c r="I308" s="183"/>
      <c r="J308" s="183"/>
      <c r="K308" s="183"/>
      <c r="L308" s="183"/>
    </row>
    <row r="309" spans="1:12" x14ac:dyDescent="0.3">
      <c r="A309" s="193" t="s">
        <v>868</v>
      </c>
      <c r="B309" s="265">
        <v>8172</v>
      </c>
      <c r="C309" s="266">
        <v>0.11233916199274167</v>
      </c>
      <c r="D309" s="273">
        <v>1227298089.2499962</v>
      </c>
      <c r="E309" s="254">
        <v>8.8724867441671199E-2</v>
      </c>
      <c r="F309" s="183"/>
      <c r="G309" s="287"/>
      <c r="H309" s="287"/>
      <c r="I309" s="183"/>
      <c r="J309" s="183"/>
      <c r="K309" s="183"/>
      <c r="L309" s="183"/>
    </row>
    <row r="310" spans="1:12" x14ac:dyDescent="0.3">
      <c r="A310" s="193" t="s">
        <v>872</v>
      </c>
      <c r="B310" s="265">
        <v>0</v>
      </c>
      <c r="C310" s="266">
        <v>0</v>
      </c>
      <c r="D310" s="273">
        <v>0</v>
      </c>
      <c r="E310" s="254">
        <v>0</v>
      </c>
      <c r="F310" s="183"/>
      <c r="G310" s="287"/>
      <c r="H310" s="287"/>
      <c r="I310" s="183"/>
      <c r="J310" s="183"/>
      <c r="K310" s="183"/>
      <c r="L310" s="183"/>
    </row>
    <row r="311" spans="1:12" x14ac:dyDescent="0.3">
      <c r="A311" s="193" t="s">
        <v>874</v>
      </c>
      <c r="B311" s="265">
        <v>15233</v>
      </c>
      <c r="C311" s="266">
        <v>0.20940558671505555</v>
      </c>
      <c r="D311" s="273">
        <v>3591399534.1499882</v>
      </c>
      <c r="E311" s="254">
        <v>0.25963248080363488</v>
      </c>
      <c r="F311" s="183"/>
      <c r="G311" s="287"/>
      <c r="H311" s="287"/>
      <c r="I311" s="183"/>
      <c r="J311" s="183"/>
      <c r="K311" s="183"/>
      <c r="L311" s="183"/>
    </row>
    <row r="312" spans="1:12" x14ac:dyDescent="0.3">
      <c r="A312" s="193" t="s">
        <v>876</v>
      </c>
      <c r="B312" s="265">
        <v>6439</v>
      </c>
      <c r="C312" s="266">
        <v>8.8515891344990646E-2</v>
      </c>
      <c r="D312" s="273">
        <v>1232755006.2400019</v>
      </c>
      <c r="E312" s="254">
        <v>8.9119363482053973E-2</v>
      </c>
      <c r="F312" s="183"/>
      <c r="G312" s="287"/>
      <c r="H312" s="287"/>
      <c r="I312" s="183"/>
      <c r="J312" s="183"/>
      <c r="K312" s="183"/>
      <c r="L312" s="183"/>
    </row>
    <row r="313" spans="1:12" x14ac:dyDescent="0.3">
      <c r="A313" s="193" t="s">
        <v>878</v>
      </c>
      <c r="B313" s="265">
        <v>4539</v>
      </c>
      <c r="C313" s="266">
        <v>6.2396898713295942E-2</v>
      </c>
      <c r="D313" s="273">
        <v>443530094.42999917</v>
      </c>
      <c r="E313" s="254">
        <v>3.2064051251592632E-2</v>
      </c>
      <c r="F313" s="183"/>
      <c r="G313" s="287"/>
      <c r="H313" s="287"/>
      <c r="I313" s="183"/>
      <c r="J313" s="183"/>
      <c r="K313" s="183"/>
      <c r="L313" s="183"/>
    </row>
    <row r="314" spans="1:12" x14ac:dyDescent="0.3">
      <c r="A314" s="193" t="s">
        <v>880</v>
      </c>
      <c r="B314" s="265">
        <v>2757</v>
      </c>
      <c r="C314" s="266">
        <v>3.7900032992411743E-2</v>
      </c>
      <c r="D314" s="273">
        <v>380062498.29000008</v>
      </c>
      <c r="E314" s="254">
        <v>2.7475798321284439E-2</v>
      </c>
      <c r="F314" s="183"/>
      <c r="G314" s="287"/>
      <c r="H314" s="287"/>
      <c r="I314" s="183"/>
      <c r="J314" s="183"/>
      <c r="K314" s="183"/>
      <c r="L314" s="183"/>
    </row>
    <row r="315" spans="1:12" x14ac:dyDescent="0.3">
      <c r="A315" s="193" t="s">
        <v>882</v>
      </c>
      <c r="B315" s="265">
        <v>5502</v>
      </c>
      <c r="C315" s="266">
        <v>7.5635103926097E-2</v>
      </c>
      <c r="D315" s="273">
        <v>892745304.5999999</v>
      </c>
      <c r="E315" s="254">
        <v>6.4539095679855524E-2</v>
      </c>
      <c r="F315" s="183"/>
      <c r="G315" s="287"/>
      <c r="H315" s="287"/>
      <c r="I315" s="183"/>
      <c r="J315" s="183"/>
      <c r="K315" s="183"/>
      <c r="L315" s="183"/>
    </row>
    <row r="316" spans="1:12" x14ac:dyDescent="0.3">
      <c r="A316" s="193" t="s">
        <v>1865</v>
      </c>
      <c r="B316" s="265">
        <v>6737</v>
      </c>
      <c r="C316" s="266">
        <v>9.2612449136698555E-2</v>
      </c>
      <c r="D316" s="273">
        <v>935610745.44000387</v>
      </c>
      <c r="E316" s="254">
        <v>6.7637960242320799E-2</v>
      </c>
      <c r="F316" s="183"/>
      <c r="G316" s="183"/>
      <c r="H316" s="183"/>
      <c r="I316" s="183"/>
      <c r="J316" s="183"/>
      <c r="K316" s="183"/>
      <c r="L316" s="183"/>
    </row>
    <row r="317" spans="1:12" x14ac:dyDescent="0.3">
      <c r="A317" s="193" t="s">
        <v>269</v>
      </c>
      <c r="B317" s="265">
        <v>0</v>
      </c>
      <c r="C317" s="266">
        <v>0</v>
      </c>
      <c r="D317" s="273">
        <v>0</v>
      </c>
      <c r="E317" s="254">
        <v>0</v>
      </c>
      <c r="F317" s="183"/>
      <c r="G317" s="183"/>
      <c r="H317" s="183"/>
      <c r="I317" s="183"/>
      <c r="J317" s="183"/>
      <c r="K317" s="183"/>
      <c r="L317" s="183"/>
    </row>
    <row r="318" spans="1:12" x14ac:dyDescent="0.3">
      <c r="A318" s="267" t="s">
        <v>271</v>
      </c>
      <c r="B318" s="275">
        <v>72744</v>
      </c>
      <c r="C318" s="276">
        <v>0.99999999999999989</v>
      </c>
      <c r="D318" s="277">
        <v>13832628040.349981</v>
      </c>
      <c r="E318" s="278">
        <v>0.99999999999999989</v>
      </c>
      <c r="F318" s="183"/>
      <c r="G318" s="183"/>
      <c r="H318" s="183"/>
      <c r="I318" s="183"/>
      <c r="J318" s="183"/>
      <c r="K318" s="183"/>
      <c r="L318" s="183"/>
    </row>
    <row r="319" spans="1:12" x14ac:dyDescent="0.3">
      <c r="A319" s="184" t="s">
        <v>1597</v>
      </c>
      <c r="B319" s="183"/>
      <c r="C319" s="183"/>
      <c r="D319" s="183"/>
      <c r="E319" s="183"/>
      <c r="F319" s="183"/>
      <c r="G319" s="183"/>
      <c r="H319" s="183"/>
      <c r="I319" s="183"/>
      <c r="J319" s="183"/>
      <c r="K319" s="183"/>
      <c r="L319" s="183"/>
    </row>
    <row r="320" spans="1:12" x14ac:dyDescent="0.3">
      <c r="A320" s="246" t="s">
        <v>1866</v>
      </c>
      <c r="B320" s="193" t="s">
        <v>1789</v>
      </c>
      <c r="C320" s="193" t="s">
        <v>1790</v>
      </c>
      <c r="D320" s="193" t="s">
        <v>1791</v>
      </c>
      <c r="E320" s="195" t="s">
        <v>1792</v>
      </c>
      <c r="F320" s="183"/>
      <c r="G320" s="287"/>
      <c r="H320" s="287"/>
      <c r="I320" s="183"/>
      <c r="J320" s="183"/>
      <c r="K320" s="183"/>
      <c r="L320" s="183"/>
    </row>
    <row r="321" spans="1:12" x14ac:dyDescent="0.3">
      <c r="A321" s="193" t="s">
        <v>1867</v>
      </c>
      <c r="B321" s="265">
        <v>63886</v>
      </c>
      <c r="C321" s="266">
        <v>0.87823050698339378</v>
      </c>
      <c r="D321" s="273">
        <v>11355644347.23</v>
      </c>
      <c r="E321" s="254">
        <v>0.82093180804872301</v>
      </c>
      <c r="F321" s="183"/>
      <c r="G321" s="287"/>
      <c r="H321" s="287"/>
      <c r="I321" s="183"/>
      <c r="J321" s="183"/>
      <c r="K321" s="183"/>
      <c r="L321" s="183"/>
    </row>
    <row r="322" spans="1:12" x14ac:dyDescent="0.3">
      <c r="A322" s="193" t="s">
        <v>1868</v>
      </c>
      <c r="B322" s="265">
        <v>737</v>
      </c>
      <c r="C322" s="266">
        <v>1.0131419773452105E-2</v>
      </c>
      <c r="D322" s="273">
        <v>254159918.46000001</v>
      </c>
      <c r="E322" s="254">
        <v>1.83739429498583E-2</v>
      </c>
      <c r="F322" s="183"/>
      <c r="G322" s="287"/>
      <c r="H322" s="287"/>
      <c r="I322" s="183"/>
      <c r="J322" s="183"/>
      <c r="K322" s="183"/>
      <c r="L322" s="183"/>
    </row>
    <row r="323" spans="1:12" x14ac:dyDescent="0.3">
      <c r="A323" s="193" t="s">
        <v>1869</v>
      </c>
      <c r="B323" s="265">
        <v>8121</v>
      </c>
      <c r="C323" s="266">
        <v>0.11163807324315407</v>
      </c>
      <c r="D323" s="273">
        <v>2222823774.6599998</v>
      </c>
      <c r="E323" s="254">
        <v>0.16069424900141899</v>
      </c>
      <c r="F323" s="183"/>
      <c r="G323" s="287"/>
      <c r="H323" s="287"/>
      <c r="I323" s="183"/>
      <c r="J323" s="183"/>
      <c r="K323" s="183"/>
      <c r="L323" s="183"/>
    </row>
    <row r="324" spans="1:12" x14ac:dyDescent="0.3">
      <c r="A324" s="193" t="s">
        <v>1870</v>
      </c>
      <c r="B324" s="265">
        <v>0</v>
      </c>
      <c r="C324" s="266">
        <v>0</v>
      </c>
      <c r="D324" s="273">
        <v>0</v>
      </c>
      <c r="E324" s="254">
        <v>0</v>
      </c>
      <c r="F324" s="183"/>
      <c r="G324" s="183"/>
      <c r="H324" s="183"/>
      <c r="I324" s="183"/>
      <c r="J324" s="183"/>
      <c r="K324" s="183"/>
      <c r="L324" s="183"/>
    </row>
    <row r="325" spans="1:12" x14ac:dyDescent="0.3">
      <c r="A325" s="267" t="s">
        <v>271</v>
      </c>
      <c r="B325" s="275">
        <v>72744</v>
      </c>
      <c r="C325" s="276">
        <v>1</v>
      </c>
      <c r="D325" s="277">
        <v>13832628040.35</v>
      </c>
      <c r="E325" s="278">
        <v>1</v>
      </c>
      <c r="F325" s="183"/>
      <c r="G325" s="183"/>
      <c r="H325" s="183"/>
      <c r="I325" s="183"/>
      <c r="J325" s="183"/>
      <c r="K325" s="183"/>
      <c r="L325" s="183"/>
    </row>
    <row r="326" spans="1:12" x14ac:dyDescent="0.3">
      <c r="A326" s="184" t="s">
        <v>1597</v>
      </c>
      <c r="B326" s="183"/>
      <c r="C326" s="183"/>
      <c r="D326" s="183"/>
      <c r="E326" s="183"/>
      <c r="F326" s="183"/>
      <c r="G326" s="183"/>
      <c r="H326" s="183"/>
      <c r="I326" s="183"/>
      <c r="J326" s="183"/>
      <c r="K326" s="183"/>
      <c r="L326" s="183"/>
    </row>
    <row r="327" spans="1:12" x14ac:dyDescent="0.3">
      <c r="A327" s="246" t="s">
        <v>1871</v>
      </c>
      <c r="B327" s="193" t="s">
        <v>1789</v>
      </c>
      <c r="C327" s="193" t="s">
        <v>1790</v>
      </c>
      <c r="D327" s="193" t="s">
        <v>1791</v>
      </c>
      <c r="E327" s="195" t="s">
        <v>1792</v>
      </c>
      <c r="F327" s="183"/>
      <c r="G327" s="287"/>
      <c r="H327" s="287"/>
      <c r="I327" s="183"/>
      <c r="J327" s="183"/>
      <c r="K327" s="183"/>
      <c r="L327" s="183"/>
    </row>
    <row r="328" spans="1:12" x14ac:dyDescent="0.3">
      <c r="A328" s="193" t="s">
        <v>1872</v>
      </c>
      <c r="B328" s="265">
        <v>2644</v>
      </c>
      <c r="C328" s="266">
        <v>3.634664027273727E-2</v>
      </c>
      <c r="D328" s="273">
        <v>727838256.33000004</v>
      </c>
      <c r="E328" s="254">
        <v>5.2617496415495603E-2</v>
      </c>
      <c r="F328" s="183"/>
      <c r="G328" s="287"/>
      <c r="H328" s="287"/>
      <c r="I328" s="183"/>
      <c r="J328" s="183"/>
      <c r="K328" s="183"/>
      <c r="L328" s="183"/>
    </row>
    <row r="329" spans="1:12" x14ac:dyDescent="0.3">
      <c r="A329" s="193" t="s">
        <v>1873</v>
      </c>
      <c r="B329" s="265">
        <v>8066</v>
      </c>
      <c r="C329" s="266">
        <v>0.11088199714065765</v>
      </c>
      <c r="D329" s="273">
        <v>1934471027.47</v>
      </c>
      <c r="E329" s="254">
        <v>0.139848409270249</v>
      </c>
      <c r="F329" s="183"/>
      <c r="G329" s="287"/>
      <c r="H329" s="287"/>
      <c r="I329" s="183"/>
      <c r="J329" s="183"/>
      <c r="K329" s="183"/>
      <c r="L329" s="183"/>
    </row>
    <row r="330" spans="1:12" x14ac:dyDescent="0.3">
      <c r="A330" s="193" t="s">
        <v>1874</v>
      </c>
      <c r="B330" s="265">
        <v>10172</v>
      </c>
      <c r="C330" s="266">
        <v>0.13983283844715716</v>
      </c>
      <c r="D330" s="273">
        <v>2402897476.23</v>
      </c>
      <c r="E330" s="254">
        <v>0.17371228874373901</v>
      </c>
      <c r="F330" s="183"/>
      <c r="G330" s="287"/>
      <c r="H330" s="287"/>
      <c r="I330" s="183"/>
      <c r="J330" s="183"/>
      <c r="K330" s="183"/>
      <c r="L330" s="183"/>
    </row>
    <row r="331" spans="1:12" x14ac:dyDescent="0.3">
      <c r="A331" s="193" t="s">
        <v>1875</v>
      </c>
      <c r="B331" s="265">
        <v>8796</v>
      </c>
      <c r="C331" s="266">
        <v>0.1209171890465193</v>
      </c>
      <c r="D331" s="273">
        <v>1958058487.99</v>
      </c>
      <c r="E331" s="254">
        <v>0.14155361383811599</v>
      </c>
      <c r="F331" s="183"/>
      <c r="G331" s="287"/>
      <c r="H331" s="287"/>
      <c r="I331" s="183"/>
      <c r="J331" s="183"/>
      <c r="K331" s="183"/>
      <c r="L331" s="183"/>
    </row>
    <row r="332" spans="1:12" x14ac:dyDescent="0.3">
      <c r="A332" s="193" t="s">
        <v>1876</v>
      </c>
      <c r="B332" s="265">
        <v>8518</v>
      </c>
      <c r="C332" s="266">
        <v>0.11709556801935554</v>
      </c>
      <c r="D332" s="273">
        <v>1838115043.26</v>
      </c>
      <c r="E332" s="254">
        <v>0.13288256128178899</v>
      </c>
      <c r="F332" s="183"/>
      <c r="G332" s="287"/>
      <c r="H332" s="287"/>
      <c r="I332" s="183"/>
      <c r="J332" s="183"/>
      <c r="K332" s="183"/>
      <c r="L332" s="183"/>
    </row>
    <row r="333" spans="1:12" x14ac:dyDescent="0.3">
      <c r="A333" s="193" t="s">
        <v>1877</v>
      </c>
      <c r="B333" s="265">
        <v>5011</v>
      </c>
      <c r="C333" s="266">
        <v>6.888540635653799E-2</v>
      </c>
      <c r="D333" s="273">
        <v>821591934.30999994</v>
      </c>
      <c r="E333" s="254">
        <v>5.9395216289587202E-2</v>
      </c>
      <c r="F333" s="183"/>
      <c r="G333" s="287"/>
      <c r="H333" s="287"/>
      <c r="I333" s="183"/>
      <c r="J333" s="183"/>
      <c r="K333" s="183"/>
      <c r="L333" s="183"/>
    </row>
    <row r="334" spans="1:12" x14ac:dyDescent="0.3">
      <c r="A334" s="193" t="s">
        <v>1878</v>
      </c>
      <c r="B334" s="265">
        <v>6727</v>
      </c>
      <c r="C334" s="266">
        <v>9.2474980754426478E-2</v>
      </c>
      <c r="D334" s="273">
        <v>1025148282.01</v>
      </c>
      <c r="E334" s="254">
        <v>7.4110883269587202E-2</v>
      </c>
      <c r="F334" s="183"/>
      <c r="G334" s="287"/>
      <c r="H334" s="287"/>
      <c r="I334" s="183"/>
      <c r="J334" s="183"/>
      <c r="K334" s="183"/>
      <c r="L334" s="183"/>
    </row>
    <row r="335" spans="1:12" x14ac:dyDescent="0.3">
      <c r="A335" s="193" t="s">
        <v>1879</v>
      </c>
      <c r="B335" s="265">
        <v>5865</v>
      </c>
      <c r="C335" s="266">
        <v>8.0625206202573407E-2</v>
      </c>
      <c r="D335" s="273">
        <v>891433526.03999996</v>
      </c>
      <c r="E335" s="254">
        <v>6.4444263479049205E-2</v>
      </c>
      <c r="F335" s="183"/>
      <c r="G335" s="287"/>
      <c r="H335" s="287"/>
      <c r="I335" s="183"/>
      <c r="J335" s="183"/>
      <c r="K335" s="183"/>
      <c r="L335" s="183"/>
    </row>
    <row r="336" spans="1:12" x14ac:dyDescent="0.3">
      <c r="A336" s="193" t="s">
        <v>1880</v>
      </c>
      <c r="B336" s="265">
        <v>5230</v>
      </c>
      <c r="C336" s="266">
        <v>7.1895963928296489E-2</v>
      </c>
      <c r="D336" s="273">
        <v>789428437.35000002</v>
      </c>
      <c r="E336" s="254">
        <v>5.7070025670264798E-2</v>
      </c>
      <c r="F336" s="183"/>
      <c r="G336" s="287"/>
      <c r="H336" s="287"/>
      <c r="I336" s="183"/>
      <c r="J336" s="183"/>
      <c r="K336" s="183"/>
      <c r="L336" s="183"/>
    </row>
    <row r="337" spans="1:12" x14ac:dyDescent="0.3">
      <c r="A337" s="193" t="s">
        <v>1881</v>
      </c>
      <c r="B337" s="265">
        <v>3849</v>
      </c>
      <c r="C337" s="266">
        <v>5.2911580336522601E-2</v>
      </c>
      <c r="D337" s="273">
        <v>533155313.44</v>
      </c>
      <c r="E337" s="254">
        <v>3.8543313091682699E-2</v>
      </c>
      <c r="F337" s="183"/>
      <c r="G337" s="287"/>
      <c r="H337" s="287"/>
      <c r="I337" s="183"/>
      <c r="J337" s="183"/>
      <c r="K337" s="183"/>
      <c r="L337" s="183"/>
    </row>
    <row r="338" spans="1:12" x14ac:dyDescent="0.3">
      <c r="A338" s="193" t="s">
        <v>1882</v>
      </c>
      <c r="B338" s="265">
        <v>5658</v>
      </c>
      <c r="C338" s="266">
        <v>7.7779610689541409E-2</v>
      </c>
      <c r="D338" s="273">
        <v>697187046.28999996</v>
      </c>
      <c r="E338" s="254">
        <v>5.0401633316264599E-2</v>
      </c>
      <c r="F338" s="183"/>
      <c r="G338" s="183"/>
      <c r="H338" s="183"/>
      <c r="I338" s="183"/>
      <c r="J338" s="183"/>
      <c r="K338" s="183"/>
      <c r="L338" s="183"/>
    </row>
    <row r="339" spans="1:12" x14ac:dyDescent="0.3">
      <c r="A339" s="193" t="s">
        <v>1883</v>
      </c>
      <c r="B339" s="265">
        <v>1716</v>
      </c>
      <c r="C339" s="266">
        <v>2.3589574397888485E-2</v>
      </c>
      <c r="D339" s="273">
        <v>180043137.93000001</v>
      </c>
      <c r="E339" s="254">
        <v>1.30158302099074E-2</v>
      </c>
      <c r="F339" s="183"/>
      <c r="G339" s="183"/>
      <c r="H339" s="183"/>
      <c r="I339" s="183"/>
      <c r="J339" s="183"/>
      <c r="K339" s="183"/>
      <c r="L339" s="183"/>
    </row>
    <row r="340" spans="1:12" x14ac:dyDescent="0.3">
      <c r="A340" s="193" t="s">
        <v>1884</v>
      </c>
      <c r="B340" s="265">
        <v>492</v>
      </c>
      <c r="C340" s="266">
        <v>6.7634444077862088E-3</v>
      </c>
      <c r="D340" s="273">
        <v>33260071.699999999</v>
      </c>
      <c r="E340" s="254">
        <v>2.4044651242684902E-3</v>
      </c>
      <c r="F340" s="183"/>
      <c r="G340" s="183"/>
      <c r="H340" s="183"/>
      <c r="I340" s="183"/>
      <c r="J340" s="183"/>
      <c r="K340" s="183"/>
      <c r="L340" s="183"/>
    </row>
    <row r="341" spans="1:12" x14ac:dyDescent="0.3">
      <c r="A341" s="267" t="s">
        <v>271</v>
      </c>
      <c r="B341" s="275">
        <v>72744</v>
      </c>
      <c r="C341" s="276">
        <v>0.99999999999999978</v>
      </c>
      <c r="D341" s="277">
        <v>13832628040.35</v>
      </c>
      <c r="E341" s="278">
        <v>1</v>
      </c>
      <c r="F341" s="183"/>
      <c r="G341" s="183"/>
      <c r="H341" s="183"/>
      <c r="I341" s="183"/>
      <c r="J341" s="183"/>
      <c r="K341" s="183"/>
      <c r="L341" s="183"/>
    </row>
    <row r="342" spans="1:12" x14ac:dyDescent="0.3">
      <c r="A342" s="184" t="s">
        <v>1597</v>
      </c>
      <c r="B342" s="183"/>
      <c r="C342" s="183"/>
      <c r="D342" s="183"/>
      <c r="E342" s="183"/>
      <c r="F342" s="183"/>
      <c r="G342" s="183"/>
      <c r="H342" s="183"/>
      <c r="I342" s="183"/>
      <c r="J342" s="183"/>
      <c r="K342" s="183"/>
      <c r="L342" s="183"/>
    </row>
    <row r="343" spans="1:12" x14ac:dyDescent="0.3">
      <c r="A343" s="246" t="s">
        <v>1885</v>
      </c>
      <c r="B343" s="193" t="s">
        <v>1789</v>
      </c>
      <c r="C343" s="193" t="s">
        <v>1790</v>
      </c>
      <c r="D343" s="193" t="s">
        <v>1791</v>
      </c>
      <c r="E343" s="195" t="s">
        <v>1792</v>
      </c>
      <c r="F343" s="183"/>
      <c r="G343" s="287"/>
      <c r="H343" s="287"/>
      <c r="I343" s="183"/>
      <c r="J343" s="183"/>
      <c r="K343" s="183"/>
      <c r="L343" s="183"/>
    </row>
    <row r="344" spans="1:12" x14ac:dyDescent="0.3">
      <c r="A344" s="193" t="s">
        <v>1886</v>
      </c>
      <c r="B344" s="265">
        <v>69134</v>
      </c>
      <c r="C344" s="266">
        <v>0.95037391399978</v>
      </c>
      <c r="D344" s="273">
        <v>13273869009.620001</v>
      </c>
      <c r="E344" s="254">
        <v>0.95960572140737899</v>
      </c>
      <c r="F344" s="183"/>
      <c r="G344" s="287"/>
      <c r="H344" s="287"/>
      <c r="I344" s="183"/>
      <c r="J344" s="183"/>
      <c r="K344" s="183"/>
      <c r="L344" s="183"/>
    </row>
    <row r="345" spans="1:12" x14ac:dyDescent="0.3">
      <c r="A345" s="193" t="s">
        <v>1887</v>
      </c>
      <c r="B345" s="265">
        <v>1938</v>
      </c>
      <c r="C345" s="266">
        <v>2.6641372484328605E-2</v>
      </c>
      <c r="D345" s="273">
        <v>182807757.40000001</v>
      </c>
      <c r="E345" s="254">
        <v>1.32156924097683E-2</v>
      </c>
      <c r="F345" s="183"/>
      <c r="G345" s="287"/>
      <c r="H345" s="287"/>
      <c r="I345" s="183"/>
      <c r="J345" s="183"/>
      <c r="K345" s="183"/>
      <c r="L345" s="183"/>
    </row>
    <row r="346" spans="1:12" x14ac:dyDescent="0.3">
      <c r="A346" s="193" t="s">
        <v>1888</v>
      </c>
      <c r="B346" s="265">
        <v>1672</v>
      </c>
      <c r="C346" s="266">
        <v>2.2984713515891344E-2</v>
      </c>
      <c r="D346" s="273">
        <v>375951273.32999998</v>
      </c>
      <c r="E346" s="254">
        <v>2.7178586182853098E-2</v>
      </c>
      <c r="F346" s="183"/>
      <c r="G346" s="287"/>
      <c r="H346" s="287"/>
      <c r="I346" s="183"/>
      <c r="J346" s="183"/>
      <c r="K346" s="183"/>
      <c r="L346" s="183"/>
    </row>
    <row r="347" spans="1:12" x14ac:dyDescent="0.3">
      <c r="A347" s="193" t="s">
        <v>1889</v>
      </c>
      <c r="B347" s="265">
        <v>0</v>
      </c>
      <c r="C347" s="266">
        <v>0</v>
      </c>
      <c r="D347" s="273">
        <v>0</v>
      </c>
      <c r="E347" s="254">
        <v>0</v>
      </c>
      <c r="F347" s="183"/>
      <c r="G347" s="183"/>
      <c r="H347" s="183"/>
      <c r="I347" s="183"/>
      <c r="J347" s="183"/>
      <c r="K347" s="183"/>
      <c r="L347" s="183"/>
    </row>
    <row r="348" spans="1:12" x14ac:dyDescent="0.3">
      <c r="A348" s="267" t="s">
        <v>271</v>
      </c>
      <c r="B348" s="275">
        <v>72744</v>
      </c>
      <c r="C348" s="276">
        <v>1</v>
      </c>
      <c r="D348" s="277">
        <v>13832628040.35</v>
      </c>
      <c r="E348" s="278">
        <v>1</v>
      </c>
      <c r="F348" s="183"/>
      <c r="G348" s="183"/>
      <c r="H348" s="183"/>
      <c r="I348" s="183"/>
      <c r="J348" s="183"/>
      <c r="K348" s="183"/>
      <c r="L348" s="183"/>
    </row>
    <row r="349" spans="1:12" x14ac:dyDescent="0.3">
      <c r="A349" s="184" t="s">
        <v>1597</v>
      </c>
      <c r="B349" s="183"/>
      <c r="C349" s="183"/>
      <c r="D349" s="183"/>
      <c r="E349" s="183"/>
      <c r="F349" s="183"/>
      <c r="G349" s="183"/>
      <c r="H349" s="183"/>
      <c r="I349" s="183"/>
      <c r="J349" s="183"/>
      <c r="K349" s="183"/>
      <c r="L349" s="183"/>
    </row>
    <row r="350" spans="1:12" x14ac:dyDescent="0.3">
      <c r="A350" s="246" t="s">
        <v>1890</v>
      </c>
      <c r="B350" s="193" t="s">
        <v>1789</v>
      </c>
      <c r="C350" s="193" t="s">
        <v>1790</v>
      </c>
      <c r="D350" s="193" t="s">
        <v>1791</v>
      </c>
      <c r="E350" s="195" t="s">
        <v>1792</v>
      </c>
      <c r="F350" s="183"/>
      <c r="G350" s="287"/>
      <c r="H350" s="287"/>
      <c r="I350" s="183"/>
      <c r="J350" s="183"/>
      <c r="K350" s="183"/>
      <c r="L350" s="183"/>
    </row>
    <row r="351" spans="1:12" x14ac:dyDescent="0.3">
      <c r="A351" s="193" t="s">
        <v>1891</v>
      </c>
      <c r="B351" s="265">
        <v>67421</v>
      </c>
      <c r="C351" s="266">
        <v>0.92682558011657323</v>
      </c>
      <c r="D351" s="273">
        <v>13040392347.4</v>
      </c>
      <c r="E351" s="254">
        <v>0.94272702984284495</v>
      </c>
      <c r="F351" s="183"/>
      <c r="G351" s="287"/>
      <c r="H351" s="287"/>
      <c r="I351" s="183"/>
      <c r="J351" s="183"/>
      <c r="K351" s="183"/>
      <c r="L351" s="183"/>
    </row>
    <row r="352" spans="1:12" x14ac:dyDescent="0.3">
      <c r="A352" s="193" t="s">
        <v>1892</v>
      </c>
      <c r="B352" s="265">
        <v>5323</v>
      </c>
      <c r="C352" s="266">
        <v>7.3174419883426808E-2</v>
      </c>
      <c r="D352" s="273">
        <v>792235692.95000005</v>
      </c>
      <c r="E352" s="254">
        <v>5.7272970157155503E-2</v>
      </c>
      <c r="F352" s="183"/>
      <c r="G352" s="287"/>
      <c r="H352" s="287"/>
      <c r="I352" s="183"/>
      <c r="J352" s="183"/>
      <c r="K352" s="183"/>
      <c r="L352" s="183"/>
    </row>
    <row r="353" spans="1:12" x14ac:dyDescent="0.3">
      <c r="A353" s="193" t="s">
        <v>1893</v>
      </c>
      <c r="B353" s="265">
        <v>0</v>
      </c>
      <c r="C353" s="266">
        <v>0</v>
      </c>
      <c r="D353" s="273">
        <v>0</v>
      </c>
      <c r="E353" s="254">
        <v>0</v>
      </c>
      <c r="F353" s="183"/>
      <c r="G353" s="183"/>
      <c r="H353" s="183"/>
      <c r="I353" s="183"/>
      <c r="J353" s="183"/>
      <c r="K353" s="183"/>
      <c r="L353" s="183"/>
    </row>
    <row r="354" spans="1:12" x14ac:dyDescent="0.3">
      <c r="A354" s="267" t="s">
        <v>271</v>
      </c>
      <c r="B354" s="275">
        <v>72744</v>
      </c>
      <c r="C354" s="276">
        <v>1</v>
      </c>
      <c r="D354" s="277">
        <v>13832628040.35</v>
      </c>
      <c r="E354" s="278">
        <v>1</v>
      </c>
      <c r="F354" s="183"/>
      <c r="G354" s="183"/>
      <c r="H354" s="183"/>
      <c r="I354" s="183"/>
      <c r="J354" s="183"/>
      <c r="K354" s="183"/>
      <c r="L354" s="183"/>
    </row>
    <row r="355" spans="1:12" x14ac:dyDescent="0.3">
      <c r="A355" s="184" t="s">
        <v>1597</v>
      </c>
      <c r="B355" s="183"/>
      <c r="C355" s="183"/>
      <c r="D355" s="183"/>
      <c r="E355" s="183"/>
      <c r="F355" s="183"/>
      <c r="G355" s="183"/>
      <c r="H355" s="183"/>
      <c r="I355" s="183"/>
      <c r="J355" s="183"/>
      <c r="K355" s="183"/>
      <c r="L355" s="183"/>
    </row>
    <row r="356" spans="1:12" x14ac:dyDescent="0.3">
      <c r="A356" s="246" t="s">
        <v>1894</v>
      </c>
      <c r="B356" s="193" t="s">
        <v>1789</v>
      </c>
      <c r="C356" s="193" t="s">
        <v>1790</v>
      </c>
      <c r="D356" s="193" t="s">
        <v>1791</v>
      </c>
      <c r="E356" s="195" t="s">
        <v>1792</v>
      </c>
      <c r="F356" s="183"/>
      <c r="G356" s="287"/>
      <c r="H356" s="287"/>
      <c r="I356" s="183"/>
      <c r="J356" s="183"/>
      <c r="K356" s="183"/>
      <c r="L356" s="183"/>
    </row>
    <row r="357" spans="1:12" x14ac:dyDescent="0.3">
      <c r="A357" s="193" t="s">
        <v>1895</v>
      </c>
      <c r="B357" s="265">
        <v>72744</v>
      </c>
      <c r="C357" s="266">
        <v>1</v>
      </c>
      <c r="D357" s="273">
        <v>13832628040.35</v>
      </c>
      <c r="E357" s="254">
        <v>1</v>
      </c>
      <c r="F357" s="183"/>
      <c r="G357" s="287"/>
      <c r="H357" s="287"/>
      <c r="I357" s="183"/>
      <c r="J357" s="183"/>
      <c r="K357" s="183"/>
      <c r="L357" s="183"/>
    </row>
    <row r="358" spans="1:12" x14ac:dyDescent="0.3">
      <c r="A358" s="193" t="s">
        <v>1896</v>
      </c>
      <c r="B358" s="265">
        <v>0</v>
      </c>
      <c r="C358" s="266">
        <v>0</v>
      </c>
      <c r="D358" s="273">
        <v>0</v>
      </c>
      <c r="E358" s="254">
        <v>0</v>
      </c>
      <c r="F358" s="183"/>
      <c r="G358" s="287"/>
      <c r="H358" s="287"/>
      <c r="I358" s="183"/>
      <c r="J358" s="183"/>
      <c r="K358" s="183"/>
      <c r="L358" s="183"/>
    </row>
    <row r="359" spans="1:12" x14ac:dyDescent="0.3">
      <c r="A359" s="193" t="s">
        <v>1897</v>
      </c>
      <c r="B359" s="265">
        <v>0</v>
      </c>
      <c r="C359" s="266">
        <v>0</v>
      </c>
      <c r="D359" s="273">
        <v>0</v>
      </c>
      <c r="E359" s="254">
        <v>0</v>
      </c>
      <c r="F359" s="183"/>
      <c r="G359" s="183"/>
      <c r="H359" s="183"/>
      <c r="I359" s="183"/>
      <c r="J359" s="183"/>
      <c r="K359" s="183"/>
      <c r="L359" s="183"/>
    </row>
    <row r="360" spans="1:12" x14ac:dyDescent="0.3">
      <c r="A360" s="267" t="s">
        <v>271</v>
      </c>
      <c r="B360" s="275">
        <v>72744</v>
      </c>
      <c r="C360" s="276">
        <v>1</v>
      </c>
      <c r="D360" s="277">
        <v>13832628040.35</v>
      </c>
      <c r="E360" s="278">
        <v>1</v>
      </c>
      <c r="F360" s="183"/>
      <c r="G360" s="183"/>
      <c r="H360" s="183"/>
      <c r="I360" s="183"/>
      <c r="J360" s="183"/>
      <c r="K360" s="183"/>
      <c r="L360" s="183"/>
    </row>
    <row r="361" spans="1:12" x14ac:dyDescent="0.3">
      <c r="A361" s="184" t="s">
        <v>1597</v>
      </c>
      <c r="B361" s="183"/>
      <c r="C361" s="183"/>
      <c r="D361" s="183"/>
      <c r="E361" s="183"/>
      <c r="F361" s="183"/>
      <c r="G361" s="183"/>
      <c r="H361" s="183"/>
      <c r="I361" s="183"/>
      <c r="J361" s="183"/>
      <c r="K361" s="183"/>
      <c r="L361" s="183"/>
    </row>
    <row r="362" spans="1:12" x14ac:dyDescent="0.3">
      <c r="A362" s="246" t="s">
        <v>1898</v>
      </c>
      <c r="B362" s="193" t="s">
        <v>1789</v>
      </c>
      <c r="C362" s="193" t="s">
        <v>1790</v>
      </c>
      <c r="D362" s="193" t="s">
        <v>1791</v>
      </c>
      <c r="E362" s="195" t="s">
        <v>1792</v>
      </c>
      <c r="F362" s="183"/>
      <c r="G362" s="287"/>
      <c r="H362" s="287"/>
      <c r="I362" s="183"/>
      <c r="J362" s="183"/>
      <c r="K362" s="183"/>
      <c r="L362" s="183"/>
    </row>
    <row r="363" spans="1:12" x14ac:dyDescent="0.3">
      <c r="A363" s="193" t="s">
        <v>1899</v>
      </c>
      <c r="B363" s="265">
        <v>1035</v>
      </c>
      <c r="C363" s="266">
        <v>1.4227977565160014E-2</v>
      </c>
      <c r="D363" s="273">
        <v>82560924.200000003</v>
      </c>
      <c r="E363" s="254">
        <v>5.9685638881612803E-3</v>
      </c>
      <c r="F363" s="183"/>
      <c r="G363" s="287"/>
      <c r="H363" s="287"/>
      <c r="I363" s="183"/>
      <c r="J363" s="183"/>
      <c r="K363" s="183"/>
      <c r="L363" s="183"/>
    </row>
    <row r="364" spans="1:12" x14ac:dyDescent="0.3">
      <c r="A364" s="193" t="s">
        <v>1900</v>
      </c>
      <c r="B364" s="265">
        <v>2312</v>
      </c>
      <c r="C364" s="266">
        <v>3.1782689981304298E-2</v>
      </c>
      <c r="D364" s="273">
        <v>219889953.00999999</v>
      </c>
      <c r="E364" s="254">
        <v>1.5896469735799799E-2</v>
      </c>
      <c r="F364" s="183"/>
      <c r="G364" s="287"/>
      <c r="H364" s="287"/>
      <c r="I364" s="183"/>
      <c r="J364" s="183"/>
      <c r="K364" s="183"/>
      <c r="L364" s="183"/>
    </row>
    <row r="365" spans="1:12" x14ac:dyDescent="0.3">
      <c r="A365" s="193" t="s">
        <v>1901</v>
      </c>
      <c r="B365" s="265">
        <v>8593</v>
      </c>
      <c r="C365" s="266">
        <v>0.11812658088639613</v>
      </c>
      <c r="D365" s="273">
        <v>1057685756.47</v>
      </c>
      <c r="E365" s="254">
        <v>7.6463109785408198E-2</v>
      </c>
      <c r="F365" s="183"/>
      <c r="G365" s="287"/>
      <c r="H365" s="287"/>
      <c r="I365" s="183"/>
      <c r="J365" s="183"/>
      <c r="K365" s="183"/>
      <c r="L365" s="183"/>
    </row>
    <row r="366" spans="1:12" x14ac:dyDescent="0.3">
      <c r="A366" s="193" t="s">
        <v>1902</v>
      </c>
      <c r="B366" s="265">
        <v>12699</v>
      </c>
      <c r="C366" s="266">
        <v>0.17457109864731113</v>
      </c>
      <c r="D366" s="273">
        <v>1981424718.6600001</v>
      </c>
      <c r="E366" s="254">
        <v>0.143242825071284</v>
      </c>
      <c r="F366" s="183"/>
      <c r="G366" s="287"/>
      <c r="H366" s="287"/>
      <c r="I366" s="183"/>
      <c r="J366" s="183"/>
      <c r="K366" s="183"/>
      <c r="L366" s="183"/>
    </row>
    <row r="367" spans="1:12" x14ac:dyDescent="0.3">
      <c r="A367" s="193" t="s">
        <v>1903</v>
      </c>
      <c r="B367" s="265">
        <v>15006</v>
      </c>
      <c r="C367" s="266">
        <v>0.20628505443747938</v>
      </c>
      <c r="D367" s="273">
        <v>2797025031.5599999</v>
      </c>
      <c r="E367" s="254">
        <v>0.20220489001808101</v>
      </c>
      <c r="F367" s="183"/>
      <c r="G367" s="287"/>
      <c r="H367" s="287"/>
      <c r="I367" s="183"/>
      <c r="J367" s="183"/>
      <c r="K367" s="183"/>
      <c r="L367" s="183"/>
    </row>
    <row r="368" spans="1:12" x14ac:dyDescent="0.3">
      <c r="A368" s="193" t="s">
        <v>1904</v>
      </c>
      <c r="B368" s="265">
        <v>14855</v>
      </c>
      <c r="C368" s="266">
        <v>0.20420928186517101</v>
      </c>
      <c r="D368" s="273">
        <v>3256025766.4699998</v>
      </c>
      <c r="E368" s="254">
        <v>0.23538735784495299</v>
      </c>
      <c r="F368" s="183"/>
      <c r="G368" s="287"/>
      <c r="H368" s="287"/>
      <c r="I368" s="183"/>
      <c r="J368" s="183"/>
      <c r="K368" s="183"/>
      <c r="L368" s="183"/>
    </row>
    <row r="369" spans="1:13" x14ac:dyDescent="0.3">
      <c r="A369" s="193" t="s">
        <v>1905</v>
      </c>
      <c r="B369" s="265">
        <v>11314</v>
      </c>
      <c r="C369" s="266">
        <v>0.15553172770262841</v>
      </c>
      <c r="D369" s="273">
        <v>2622728818.5900002</v>
      </c>
      <c r="E369" s="254">
        <v>0.18960452134904901</v>
      </c>
      <c r="F369" s="183"/>
      <c r="G369" s="183"/>
      <c r="H369" s="183"/>
      <c r="I369" s="183"/>
      <c r="J369" s="183"/>
      <c r="K369" s="183"/>
      <c r="L369" s="183"/>
    </row>
    <row r="370" spans="1:13" x14ac:dyDescent="0.3">
      <c r="A370" s="193" t="s">
        <v>1906</v>
      </c>
      <c r="B370" s="265">
        <v>6930</v>
      </c>
      <c r="C370" s="266">
        <v>9.5265588914549656E-2</v>
      </c>
      <c r="D370" s="273">
        <v>1815287071.3900001</v>
      </c>
      <c r="E370" s="254">
        <v>0.13123226230726301</v>
      </c>
      <c r="F370" s="183"/>
      <c r="G370" s="183"/>
      <c r="H370" s="183"/>
      <c r="I370" s="183"/>
      <c r="J370" s="183"/>
      <c r="K370" s="183"/>
      <c r="L370" s="183"/>
    </row>
    <row r="371" spans="1:13" x14ac:dyDescent="0.3">
      <c r="A371" s="267" t="s">
        <v>271</v>
      </c>
      <c r="B371" s="275">
        <v>72744</v>
      </c>
      <c r="C371" s="276">
        <v>1.0000000000000002</v>
      </c>
      <c r="D371" s="277">
        <v>13832628040.35</v>
      </c>
      <c r="E371" s="278">
        <v>1</v>
      </c>
      <c r="F371" s="183"/>
      <c r="G371" s="183"/>
      <c r="H371" s="183"/>
      <c r="I371" s="183"/>
      <c r="J371" s="183"/>
      <c r="K371" s="183"/>
      <c r="L371" s="183"/>
    </row>
    <row r="372" spans="1:13" x14ac:dyDescent="0.3">
      <c r="A372" s="184" t="s">
        <v>1597</v>
      </c>
      <c r="B372" s="183"/>
      <c r="C372" s="183"/>
      <c r="D372" s="183"/>
      <c r="E372" s="183"/>
      <c r="F372" s="183"/>
      <c r="G372" s="183"/>
      <c r="H372" s="183"/>
      <c r="I372" s="183"/>
      <c r="J372" s="183"/>
      <c r="K372" s="183"/>
      <c r="L372" s="183"/>
    </row>
    <row r="373" spans="1:13" x14ac:dyDescent="0.3">
      <c r="A373" s="246" t="s">
        <v>1907</v>
      </c>
      <c r="B373" s="193" t="s">
        <v>1789</v>
      </c>
      <c r="C373" s="193" t="s">
        <v>1790</v>
      </c>
      <c r="D373" s="193" t="s">
        <v>1791</v>
      </c>
      <c r="E373" s="195" t="s">
        <v>1792</v>
      </c>
      <c r="F373" s="183"/>
      <c r="G373" s="287"/>
      <c r="H373" s="287"/>
      <c r="I373" s="183"/>
      <c r="J373" s="183"/>
      <c r="K373" s="183"/>
      <c r="L373" s="183"/>
    </row>
    <row r="374" spans="1:13" x14ac:dyDescent="0.3">
      <c r="A374" s="193" t="s">
        <v>1908</v>
      </c>
      <c r="B374" s="265">
        <v>58289</v>
      </c>
      <c r="C374" s="266">
        <v>0.80128945342571212</v>
      </c>
      <c r="D374" s="273">
        <v>10466430981.709999</v>
      </c>
      <c r="E374" s="254">
        <v>0.75664804628442495</v>
      </c>
      <c r="F374" s="183"/>
      <c r="G374" s="287"/>
      <c r="H374" s="287"/>
      <c r="I374" s="183"/>
      <c r="J374" s="183"/>
      <c r="K374" s="183"/>
      <c r="L374" s="183"/>
    </row>
    <row r="375" spans="1:13" x14ac:dyDescent="0.3">
      <c r="A375" s="193" t="s">
        <v>1909</v>
      </c>
      <c r="B375" s="265">
        <v>12560</v>
      </c>
      <c r="C375" s="266">
        <v>0.17266028813372924</v>
      </c>
      <c r="D375" s="273">
        <v>3096419552.6999998</v>
      </c>
      <c r="E375" s="254">
        <v>0.22384897097411299</v>
      </c>
      <c r="F375" s="183"/>
      <c r="G375" s="287"/>
      <c r="H375" s="287"/>
      <c r="I375" s="183"/>
      <c r="J375" s="183"/>
      <c r="K375" s="183"/>
      <c r="L375" s="183"/>
    </row>
    <row r="376" spans="1:13" x14ac:dyDescent="0.3">
      <c r="A376" s="193" t="s">
        <v>1910</v>
      </c>
      <c r="B376" s="265">
        <v>396</v>
      </c>
      <c r="C376" s="266">
        <v>5.4437479379742656E-3</v>
      </c>
      <c r="D376" s="273">
        <v>62333442.880000003</v>
      </c>
      <c r="E376" s="254">
        <v>4.5062617673353698E-3</v>
      </c>
      <c r="F376" s="183"/>
      <c r="G376" s="287"/>
      <c r="H376" s="287"/>
      <c r="I376" s="183"/>
      <c r="J376" s="183"/>
      <c r="K376" s="183"/>
      <c r="L376" s="183"/>
    </row>
    <row r="377" spans="1:13" x14ac:dyDescent="0.3">
      <c r="A377" s="193" t="s">
        <v>1911</v>
      </c>
      <c r="B377" s="265">
        <v>662</v>
      </c>
      <c r="C377" s="266">
        <v>9.1004069064115258E-3</v>
      </c>
      <c r="D377" s="273">
        <v>78972510.599999994</v>
      </c>
      <c r="E377" s="254">
        <v>5.7091472690248401E-3</v>
      </c>
      <c r="F377" s="183"/>
      <c r="G377" s="287"/>
      <c r="H377" s="287"/>
      <c r="I377" s="183"/>
      <c r="J377" s="183"/>
      <c r="K377" s="183"/>
      <c r="L377" s="183"/>
    </row>
    <row r="378" spans="1:13" x14ac:dyDescent="0.3">
      <c r="A378" s="193" t="s">
        <v>1912</v>
      </c>
      <c r="B378" s="265">
        <v>0</v>
      </c>
      <c r="C378" s="266">
        <v>0</v>
      </c>
      <c r="D378" s="273">
        <v>0</v>
      </c>
      <c r="E378" s="254">
        <v>0</v>
      </c>
      <c r="F378" s="183"/>
      <c r="G378" s="287"/>
      <c r="H378" s="287"/>
      <c r="I378" s="183"/>
      <c r="J378" s="183"/>
      <c r="K378" s="183"/>
      <c r="L378" s="183"/>
    </row>
    <row r="379" spans="1:13" x14ac:dyDescent="0.3">
      <c r="A379" s="193" t="s">
        <v>269</v>
      </c>
      <c r="B379" s="265">
        <v>837</v>
      </c>
      <c r="C379" s="266">
        <v>1.150610359617288E-2</v>
      </c>
      <c r="D379" s="273">
        <v>128471552.45999999</v>
      </c>
      <c r="E379" s="254">
        <v>9.2875737051012503E-3</v>
      </c>
      <c r="F379" s="183"/>
      <c r="G379" s="183"/>
      <c r="H379" s="183"/>
      <c r="I379" s="183"/>
      <c r="J379" s="183"/>
      <c r="K379" s="183"/>
      <c r="L379" s="183"/>
    </row>
    <row r="380" spans="1:13" x14ac:dyDescent="0.3">
      <c r="A380" s="267" t="s">
        <v>271</v>
      </c>
      <c r="B380" s="275">
        <v>72744</v>
      </c>
      <c r="C380" s="276">
        <v>1.0000000000000002</v>
      </c>
      <c r="D380" s="277">
        <v>13832628040.35</v>
      </c>
      <c r="E380" s="278">
        <v>1</v>
      </c>
      <c r="F380" s="183"/>
      <c r="G380" s="183"/>
      <c r="H380" s="183"/>
      <c r="I380" s="183"/>
      <c r="J380" s="183"/>
      <c r="K380" s="183"/>
      <c r="L380" s="183"/>
    </row>
    <row r="381" spans="1:13" x14ac:dyDescent="0.3">
      <c r="A381" s="184" t="s">
        <v>1597</v>
      </c>
      <c r="B381" s="183"/>
      <c r="C381" s="183"/>
      <c r="D381" s="183"/>
      <c r="E381" s="183"/>
      <c r="F381" s="183"/>
      <c r="G381" s="183"/>
      <c r="H381" s="183"/>
      <c r="I381" s="183"/>
      <c r="J381" s="183"/>
      <c r="K381" s="183"/>
      <c r="L381" s="183"/>
    </row>
    <row r="382" spans="1:13" x14ac:dyDescent="0.3">
      <c r="A382" s="198" t="s">
        <v>1913</v>
      </c>
      <c r="B382" s="183"/>
      <c r="C382" s="183"/>
      <c r="D382" s="183"/>
      <c r="E382" s="183"/>
      <c r="F382" s="183"/>
      <c r="G382" s="183"/>
      <c r="H382" s="183"/>
      <c r="I382" s="183"/>
      <c r="J382" s="183"/>
      <c r="K382" s="183"/>
      <c r="L382" s="183"/>
    </row>
    <row r="383" spans="1:13" ht="13.95" customHeight="1" x14ac:dyDescent="0.3">
      <c r="A383" s="288"/>
      <c r="B383" s="288"/>
      <c r="C383" s="288"/>
      <c r="D383" s="288"/>
      <c r="E383" s="288"/>
      <c r="F383" s="288"/>
      <c r="G383" s="288"/>
      <c r="H383" s="288"/>
      <c r="I383" s="288"/>
      <c r="J383" s="288"/>
      <c r="K383" s="288"/>
      <c r="L383" s="288"/>
      <c r="M383" s="288"/>
    </row>
    <row r="384" spans="1:13" x14ac:dyDescent="0.3">
      <c r="A384" s="193" t="s">
        <v>1914</v>
      </c>
      <c r="B384" s="193" t="s">
        <v>1915</v>
      </c>
      <c r="C384" s="193" t="s">
        <v>1916</v>
      </c>
      <c r="D384" s="193" t="s">
        <v>1917</v>
      </c>
      <c r="E384" s="193" t="s">
        <v>1918</v>
      </c>
      <c r="F384" s="193" t="s">
        <v>1919</v>
      </c>
      <c r="G384" s="193" t="s">
        <v>1920</v>
      </c>
      <c r="H384" s="193" t="s">
        <v>1921</v>
      </c>
      <c r="I384" s="193" t="s">
        <v>1922</v>
      </c>
      <c r="J384" s="230" t="s">
        <v>1923</v>
      </c>
      <c r="K384" s="230" t="s">
        <v>1924</v>
      </c>
      <c r="L384" s="183"/>
      <c r="M384" s="183"/>
    </row>
    <row r="385" spans="1:13" x14ac:dyDescent="0.3">
      <c r="A385" s="272" t="s">
        <v>1925</v>
      </c>
      <c r="B385" s="289">
        <v>41068</v>
      </c>
      <c r="C385" s="289">
        <v>43732</v>
      </c>
      <c r="D385" s="290">
        <v>44607</v>
      </c>
      <c r="E385" s="290">
        <v>44740</v>
      </c>
      <c r="F385" s="290">
        <v>44811</v>
      </c>
      <c r="G385" s="290">
        <v>45107</v>
      </c>
      <c r="H385" s="290">
        <v>45168</v>
      </c>
      <c r="I385" s="290">
        <v>45195</v>
      </c>
      <c r="J385" s="290">
        <v>45692</v>
      </c>
      <c r="K385" s="290">
        <v>45821</v>
      </c>
      <c r="L385" s="183"/>
      <c r="M385" s="183"/>
    </row>
    <row r="386" spans="1:13" x14ac:dyDescent="0.3">
      <c r="A386" s="272" t="s">
        <v>1926</v>
      </c>
      <c r="B386" s="289" t="s">
        <v>1927</v>
      </c>
      <c r="C386" s="289" t="s">
        <v>1927</v>
      </c>
      <c r="D386" s="290" t="s">
        <v>1927</v>
      </c>
      <c r="E386" s="290" t="s">
        <v>1927</v>
      </c>
      <c r="F386" s="290" t="s">
        <v>1927</v>
      </c>
      <c r="G386" s="290" t="s">
        <v>1927</v>
      </c>
      <c r="H386" s="290" t="s">
        <v>1927</v>
      </c>
      <c r="I386" s="290" t="s">
        <v>1927</v>
      </c>
      <c r="J386" s="290" t="s">
        <v>1927</v>
      </c>
      <c r="K386" s="290" t="s">
        <v>1927</v>
      </c>
      <c r="L386" s="183"/>
      <c r="M386" s="183"/>
    </row>
    <row r="387" spans="1:13" x14ac:dyDescent="0.3">
      <c r="A387" s="272" t="s">
        <v>1928</v>
      </c>
      <c r="B387" s="291" t="s">
        <v>1927</v>
      </c>
      <c r="C387" s="291" t="s">
        <v>1927</v>
      </c>
      <c r="D387" s="292" t="s">
        <v>1927</v>
      </c>
      <c r="E387" s="292" t="s">
        <v>1927</v>
      </c>
      <c r="F387" s="292" t="s">
        <v>1927</v>
      </c>
      <c r="G387" s="292" t="s">
        <v>1927</v>
      </c>
      <c r="H387" s="292" t="s">
        <v>1927</v>
      </c>
      <c r="I387" s="292" t="s">
        <v>1927</v>
      </c>
      <c r="J387" s="292" t="s">
        <v>1927</v>
      </c>
      <c r="K387" s="292" t="s">
        <v>1927</v>
      </c>
      <c r="L387" s="183"/>
      <c r="M387" s="183"/>
    </row>
    <row r="388" spans="1:13" x14ac:dyDescent="0.3">
      <c r="A388" s="272" t="s">
        <v>1929</v>
      </c>
      <c r="B388" s="291" t="s">
        <v>179</v>
      </c>
      <c r="C388" s="291" t="s">
        <v>351</v>
      </c>
      <c r="D388" s="292" t="s">
        <v>179</v>
      </c>
      <c r="E388" s="292" t="s">
        <v>351</v>
      </c>
      <c r="F388" s="292" t="s">
        <v>179</v>
      </c>
      <c r="G388" s="292" t="s">
        <v>179</v>
      </c>
      <c r="H388" s="292" t="s">
        <v>351</v>
      </c>
      <c r="I388" s="292" t="s">
        <v>179</v>
      </c>
      <c r="J388" s="292" t="s">
        <v>179</v>
      </c>
      <c r="K388" s="292" t="s">
        <v>179</v>
      </c>
      <c r="L388" s="183"/>
      <c r="M388" s="183"/>
    </row>
    <row r="389" spans="1:13" s="299" customFormat="1" x14ac:dyDescent="0.3">
      <c r="A389" s="293" t="s">
        <v>1930</v>
      </c>
      <c r="B389" s="294">
        <v>700000000</v>
      </c>
      <c r="C389" s="295">
        <v>600000000</v>
      </c>
      <c r="D389" s="296">
        <v>600000000</v>
      </c>
      <c r="E389" s="297">
        <v>500000000</v>
      </c>
      <c r="F389" s="296">
        <v>750000000</v>
      </c>
      <c r="G389" s="296">
        <v>500000000</v>
      </c>
      <c r="H389" s="297">
        <v>500000000</v>
      </c>
      <c r="I389" s="296">
        <v>500000000</v>
      </c>
      <c r="J389" s="296">
        <v>500000000</v>
      </c>
      <c r="K389" s="296">
        <v>3750000000</v>
      </c>
      <c r="L389" s="298"/>
      <c r="M389" s="298"/>
    </row>
    <row r="390" spans="1:13" s="299" customFormat="1" x14ac:dyDescent="0.3">
      <c r="A390" s="293" t="s">
        <v>1931</v>
      </c>
      <c r="B390" s="294">
        <v>700000000</v>
      </c>
      <c r="C390" s="295">
        <v>600000000</v>
      </c>
      <c r="D390" s="296">
        <v>600000000</v>
      </c>
      <c r="E390" s="297">
        <v>500000000</v>
      </c>
      <c r="F390" s="296">
        <v>750000000</v>
      </c>
      <c r="G390" s="296">
        <v>500000000</v>
      </c>
      <c r="H390" s="297">
        <v>500000000</v>
      </c>
      <c r="I390" s="296">
        <v>500000000</v>
      </c>
      <c r="J390" s="296">
        <v>500000000</v>
      </c>
      <c r="K390" s="296">
        <v>3750000000</v>
      </c>
      <c r="L390" s="298"/>
      <c r="M390" s="298"/>
    </row>
    <row r="391" spans="1:13" x14ac:dyDescent="0.3">
      <c r="A391" s="272" t="s">
        <v>1932</v>
      </c>
      <c r="B391" s="300">
        <v>1</v>
      </c>
      <c r="C391" s="300">
        <v>1.1299999999999999</v>
      </c>
      <c r="D391" s="301">
        <v>1</v>
      </c>
      <c r="E391" s="301">
        <v>1.1599999999999999</v>
      </c>
      <c r="F391" s="301">
        <v>1</v>
      </c>
      <c r="G391" s="301">
        <v>1</v>
      </c>
      <c r="H391" s="301">
        <v>1.17</v>
      </c>
      <c r="I391" s="301">
        <v>1</v>
      </c>
      <c r="J391" s="301">
        <v>1</v>
      </c>
      <c r="K391" s="301">
        <v>1</v>
      </c>
      <c r="L391" s="183"/>
      <c r="M391" s="183"/>
    </row>
    <row r="392" spans="1:13" x14ac:dyDescent="0.3">
      <c r="A392" s="272" t="s">
        <v>1933</v>
      </c>
      <c r="B392" s="300" t="s">
        <v>1934</v>
      </c>
      <c r="C392" s="291" t="s">
        <v>1934</v>
      </c>
      <c r="D392" s="301" t="s">
        <v>1934</v>
      </c>
      <c r="E392" s="292" t="s">
        <v>1934</v>
      </c>
      <c r="F392" s="301" t="s">
        <v>1934</v>
      </c>
      <c r="G392" s="301" t="s">
        <v>1934</v>
      </c>
      <c r="H392" s="301" t="s">
        <v>1934</v>
      </c>
      <c r="I392" s="301" t="s">
        <v>1934</v>
      </c>
      <c r="J392" s="301" t="s">
        <v>1934</v>
      </c>
      <c r="K392" s="301" t="s">
        <v>1934</v>
      </c>
      <c r="L392" s="183"/>
      <c r="M392" s="183"/>
    </row>
    <row r="393" spans="1:13" x14ac:dyDescent="0.3">
      <c r="A393" s="272" t="s">
        <v>1935</v>
      </c>
      <c r="B393" s="289">
        <v>46181</v>
      </c>
      <c r="C393" s="289">
        <v>46287</v>
      </c>
      <c r="D393" s="290">
        <v>46409</v>
      </c>
      <c r="E393" s="290">
        <v>46560</v>
      </c>
      <c r="F393" s="290">
        <v>46103</v>
      </c>
      <c r="G393" s="290">
        <v>46926</v>
      </c>
      <c r="H393" s="290">
        <v>46987</v>
      </c>
      <c r="I393" s="290">
        <v>47018</v>
      </c>
      <c r="J393" s="290">
        <v>46774</v>
      </c>
      <c r="K393" s="290">
        <v>49482</v>
      </c>
      <c r="L393" s="183"/>
      <c r="M393" s="183"/>
    </row>
    <row r="394" spans="1:13" x14ac:dyDescent="0.3">
      <c r="A394" s="272" t="s">
        <v>1936</v>
      </c>
      <c r="B394" s="289">
        <v>46546</v>
      </c>
      <c r="C394" s="289">
        <v>46652</v>
      </c>
      <c r="D394" s="290">
        <v>46774</v>
      </c>
      <c r="E394" s="290">
        <v>46926</v>
      </c>
      <c r="F394" s="290">
        <v>46468</v>
      </c>
      <c r="G394" s="290">
        <v>47291</v>
      </c>
      <c r="H394" s="290">
        <v>47352</v>
      </c>
      <c r="I394" s="290">
        <v>47383</v>
      </c>
      <c r="J394" s="290">
        <v>47140</v>
      </c>
      <c r="K394" s="290">
        <v>49848</v>
      </c>
      <c r="L394" s="183"/>
      <c r="M394" s="183"/>
    </row>
    <row r="395" spans="1:13" x14ac:dyDescent="0.3">
      <c r="A395" s="272" t="s">
        <v>1937</v>
      </c>
      <c r="B395" s="289" t="s">
        <v>1938</v>
      </c>
      <c r="C395" s="289" t="s">
        <v>1939</v>
      </c>
      <c r="D395" s="290" t="s">
        <v>1940</v>
      </c>
      <c r="E395" s="290" t="s">
        <v>1941</v>
      </c>
      <c r="F395" s="290" t="s">
        <v>1942</v>
      </c>
      <c r="G395" s="290" t="s">
        <v>1943</v>
      </c>
      <c r="H395" s="290" t="s">
        <v>1944</v>
      </c>
      <c r="I395" s="290" t="s">
        <v>1945</v>
      </c>
      <c r="J395" s="290" t="s">
        <v>1946</v>
      </c>
      <c r="K395" s="290" t="s">
        <v>1947</v>
      </c>
      <c r="L395" s="183"/>
      <c r="M395" s="183"/>
    </row>
    <row r="396" spans="1:13" x14ac:dyDescent="0.3">
      <c r="A396" s="272" t="s">
        <v>1948</v>
      </c>
      <c r="B396" s="291" t="s">
        <v>864</v>
      </c>
      <c r="C396" s="291" t="s">
        <v>864</v>
      </c>
      <c r="D396" s="292" t="s">
        <v>864</v>
      </c>
      <c r="E396" s="292" t="s">
        <v>864</v>
      </c>
      <c r="F396" s="292" t="s">
        <v>864</v>
      </c>
      <c r="G396" s="292" t="s">
        <v>864</v>
      </c>
      <c r="H396" s="292" t="s">
        <v>864</v>
      </c>
      <c r="I396" s="292" t="s">
        <v>864</v>
      </c>
      <c r="J396" s="292" t="s">
        <v>864</v>
      </c>
      <c r="K396" s="292" t="s">
        <v>864</v>
      </c>
      <c r="L396" s="183"/>
      <c r="M396" s="183"/>
    </row>
    <row r="397" spans="1:13" x14ac:dyDescent="0.3">
      <c r="A397" s="272" t="s">
        <v>1949</v>
      </c>
      <c r="B397" s="291" t="s">
        <v>1950</v>
      </c>
      <c r="C397" s="291" t="s">
        <v>1950</v>
      </c>
      <c r="D397" s="292" t="s">
        <v>1951</v>
      </c>
      <c r="E397" s="292" t="s">
        <v>1950</v>
      </c>
      <c r="F397" s="292" t="s">
        <v>1951</v>
      </c>
      <c r="G397" s="292" t="s">
        <v>1951</v>
      </c>
      <c r="H397" s="292" t="s">
        <v>1950</v>
      </c>
      <c r="I397" s="292" t="s">
        <v>1951</v>
      </c>
      <c r="J397" s="292" t="s">
        <v>1951</v>
      </c>
      <c r="K397" s="292" t="s">
        <v>1951</v>
      </c>
      <c r="L397" s="183"/>
      <c r="M397" s="183"/>
    </row>
    <row r="398" spans="1:13" x14ac:dyDescent="0.3">
      <c r="A398" s="272" t="s">
        <v>1952</v>
      </c>
      <c r="B398" s="289">
        <v>46181</v>
      </c>
      <c r="C398" s="289">
        <v>46287</v>
      </c>
      <c r="D398" s="290">
        <v>45952</v>
      </c>
      <c r="E398" s="290">
        <v>46195</v>
      </c>
      <c r="F398" s="290">
        <v>46013</v>
      </c>
      <c r="G398" s="290">
        <v>46013</v>
      </c>
      <c r="H398" s="290">
        <v>46258</v>
      </c>
      <c r="I398" s="290">
        <v>46013</v>
      </c>
      <c r="J398" s="290">
        <v>45952</v>
      </c>
      <c r="K398" s="290">
        <v>46013</v>
      </c>
      <c r="L398" s="183"/>
      <c r="M398" s="183"/>
    </row>
    <row r="399" spans="1:13" x14ac:dyDescent="0.3">
      <c r="A399" s="272" t="s">
        <v>1953</v>
      </c>
      <c r="B399" s="330">
        <v>4.6249999999999999E-2</v>
      </c>
      <c r="C399" s="330">
        <v>1E-4</v>
      </c>
      <c r="D399" s="289" t="s">
        <v>1954</v>
      </c>
      <c r="E399" s="330">
        <v>2.5000000000000001E-2</v>
      </c>
      <c r="F399" s="289" t="s">
        <v>1955</v>
      </c>
      <c r="G399" s="289" t="s">
        <v>1956</v>
      </c>
      <c r="H399" s="330">
        <v>3.7499999999999999E-2</v>
      </c>
      <c r="I399" s="289" t="s">
        <v>1957</v>
      </c>
      <c r="J399" s="302" t="s">
        <v>1958</v>
      </c>
      <c r="K399" s="302" t="s">
        <v>1959</v>
      </c>
      <c r="L399" s="183"/>
      <c r="M399" s="183"/>
    </row>
    <row r="400" spans="1:13" x14ac:dyDescent="0.3">
      <c r="A400" s="272" t="s">
        <v>1960</v>
      </c>
      <c r="B400" s="303" t="s">
        <v>1961</v>
      </c>
      <c r="C400" s="304" t="s">
        <v>1962</v>
      </c>
      <c r="D400" s="248" t="s">
        <v>1954</v>
      </c>
      <c r="E400" s="304" t="s">
        <v>1963</v>
      </c>
      <c r="F400" s="292" t="s">
        <v>1955</v>
      </c>
      <c r="G400" s="292" t="s">
        <v>1956</v>
      </c>
      <c r="H400" s="292" t="s">
        <v>1964</v>
      </c>
      <c r="I400" s="292" t="s">
        <v>1957</v>
      </c>
      <c r="J400" s="292" t="s">
        <v>1958</v>
      </c>
      <c r="K400" s="292" t="s">
        <v>1959</v>
      </c>
      <c r="L400" s="183"/>
      <c r="M400" s="183"/>
    </row>
    <row r="401" spans="1:13" x14ac:dyDescent="0.3">
      <c r="A401" s="272" t="s">
        <v>1965</v>
      </c>
      <c r="B401" s="305" t="s">
        <v>1966</v>
      </c>
      <c r="C401" s="254" t="s">
        <v>1967</v>
      </c>
      <c r="D401" s="292"/>
      <c r="E401" s="292" t="s">
        <v>1632</v>
      </c>
      <c r="F401" s="292"/>
      <c r="G401" s="292"/>
      <c r="H401" s="292" t="s">
        <v>1635</v>
      </c>
      <c r="I401" s="292"/>
      <c r="J401" s="292"/>
      <c r="K401" s="292"/>
      <c r="L401" s="183"/>
      <c r="M401" s="183"/>
    </row>
    <row r="402" spans="1:13" x14ac:dyDescent="0.3">
      <c r="A402" s="272" t="s">
        <v>1968</v>
      </c>
      <c r="B402" s="254" t="s">
        <v>179</v>
      </c>
      <c r="C402" s="254" t="s">
        <v>179</v>
      </c>
      <c r="D402" s="292"/>
      <c r="E402" s="248" t="s">
        <v>179</v>
      </c>
      <c r="F402" s="292"/>
      <c r="G402" s="292"/>
      <c r="H402" s="292" t="s">
        <v>179</v>
      </c>
      <c r="I402" s="292"/>
      <c r="J402" s="292"/>
      <c r="K402" s="292"/>
      <c r="L402" s="183"/>
      <c r="M402" s="183"/>
    </row>
    <row r="403" spans="1:13" x14ac:dyDescent="0.3">
      <c r="A403" s="272" t="s">
        <v>1969</v>
      </c>
      <c r="B403" s="296">
        <v>700000000</v>
      </c>
      <c r="C403" s="296">
        <v>532800000</v>
      </c>
      <c r="D403" s="306"/>
      <c r="E403" s="296">
        <v>430300000</v>
      </c>
      <c r="F403" s="306"/>
      <c r="G403" s="306"/>
      <c r="H403" s="296">
        <v>426184794</v>
      </c>
      <c r="I403" s="306"/>
      <c r="J403" s="306"/>
      <c r="K403" s="306"/>
      <c r="L403" s="183"/>
      <c r="M403" s="183"/>
    </row>
    <row r="404" spans="1:13" x14ac:dyDescent="0.3">
      <c r="A404" s="272" t="s">
        <v>1970</v>
      </c>
      <c r="B404" s="290">
        <v>46181</v>
      </c>
      <c r="C404" s="290">
        <v>46287</v>
      </c>
      <c r="D404" s="306"/>
      <c r="E404" s="290">
        <v>46560</v>
      </c>
      <c r="F404" s="306"/>
      <c r="G404" s="306"/>
      <c r="H404" s="290">
        <v>46987</v>
      </c>
      <c r="I404" s="306"/>
      <c r="J404" s="306"/>
      <c r="K404" s="306"/>
      <c r="L404" s="183"/>
      <c r="M404" s="183"/>
    </row>
    <row r="405" spans="1:13" x14ac:dyDescent="0.3">
      <c r="A405" s="272" t="s">
        <v>1971</v>
      </c>
      <c r="B405" s="304">
        <v>4.6249999999999999E-2</v>
      </c>
      <c r="C405" s="304">
        <v>1E-4</v>
      </c>
      <c r="D405" s="306"/>
      <c r="E405" s="304">
        <v>2.5000000000000001E-2</v>
      </c>
      <c r="F405" s="306"/>
      <c r="G405" s="306"/>
      <c r="H405" s="304">
        <v>3.7499999999999999E-2</v>
      </c>
      <c r="I405" s="306"/>
      <c r="J405" s="306"/>
      <c r="K405" s="306"/>
      <c r="L405" s="183"/>
      <c r="M405" s="183"/>
    </row>
    <row r="406" spans="1:13" x14ac:dyDescent="0.3">
      <c r="A406" s="272" t="s">
        <v>1972</v>
      </c>
      <c r="B406" s="296" t="s">
        <v>1973</v>
      </c>
      <c r="C406" s="296" t="s">
        <v>1660</v>
      </c>
      <c r="D406" s="306"/>
      <c r="E406" s="296" t="s">
        <v>1662</v>
      </c>
      <c r="F406" s="306"/>
      <c r="G406" s="306"/>
      <c r="H406" s="296" t="s">
        <v>1664</v>
      </c>
      <c r="I406" s="306"/>
      <c r="J406" s="306"/>
      <c r="K406" s="306"/>
      <c r="L406" s="183"/>
      <c r="M406" s="183"/>
    </row>
    <row r="407" spans="1:13" x14ac:dyDescent="0.3">
      <c r="A407" s="307"/>
      <c r="B407" s="302"/>
      <c r="C407" s="302"/>
      <c r="D407" s="308"/>
      <c r="E407" s="302"/>
      <c r="F407" s="308"/>
      <c r="G407" s="308"/>
      <c r="H407" s="302"/>
      <c r="I407" s="308"/>
      <c r="J407" s="308"/>
      <c r="K407" s="308"/>
      <c r="L407" s="183"/>
      <c r="M407" s="183"/>
    </row>
    <row r="408" spans="1:13" x14ac:dyDescent="0.3">
      <c r="A408" s="184" t="s">
        <v>1597</v>
      </c>
      <c r="B408" s="183"/>
      <c r="C408" s="183"/>
      <c r="D408" s="183"/>
      <c r="E408" s="183"/>
      <c r="F408" s="183"/>
      <c r="G408" s="183"/>
      <c r="H408" s="183"/>
      <c r="I408" s="183"/>
      <c r="J408" s="183"/>
      <c r="K408" s="183"/>
      <c r="L408" s="183"/>
    </row>
    <row r="409" spans="1:13" x14ac:dyDescent="0.3">
      <c r="A409" s="198" t="s">
        <v>1974</v>
      </c>
      <c r="B409" s="183"/>
      <c r="C409" s="183"/>
      <c r="D409" s="183"/>
      <c r="E409" s="183"/>
      <c r="F409" s="183"/>
      <c r="G409" s="183"/>
      <c r="H409" s="183"/>
      <c r="I409" s="183"/>
      <c r="J409" s="183"/>
      <c r="K409" s="183"/>
      <c r="L409" s="183"/>
    </row>
    <row r="410" spans="1:13" x14ac:dyDescent="0.3">
      <c r="A410" s="184" t="s">
        <v>1597</v>
      </c>
      <c r="B410" s="183"/>
      <c r="C410" s="183"/>
      <c r="D410" s="183"/>
      <c r="E410" s="183"/>
      <c r="F410" s="183"/>
      <c r="G410" s="183"/>
      <c r="H410" s="183"/>
      <c r="I410" s="183"/>
      <c r="J410" s="183"/>
      <c r="K410" s="183"/>
      <c r="L410" s="183"/>
    </row>
    <row r="411" spans="1:13" ht="20.399999999999999" x14ac:dyDescent="0.3">
      <c r="A411" s="193" t="s">
        <v>1975</v>
      </c>
      <c r="B411" s="193" t="s">
        <v>1976</v>
      </c>
      <c r="C411" s="193" t="s">
        <v>1977</v>
      </c>
      <c r="D411" s="193" t="s">
        <v>1978</v>
      </c>
      <c r="E411" s="195" t="s">
        <v>1979</v>
      </c>
      <c r="F411" s="183"/>
      <c r="G411" s="183"/>
      <c r="H411" s="183"/>
      <c r="I411" s="183"/>
      <c r="J411" s="183"/>
      <c r="K411" s="183"/>
      <c r="L411" s="183"/>
    </row>
    <row r="412" spans="1:13" x14ac:dyDescent="0.3">
      <c r="A412" s="193" t="s">
        <v>1980</v>
      </c>
      <c r="B412" s="187" t="s">
        <v>1981</v>
      </c>
      <c r="C412" s="187" t="s">
        <v>1981</v>
      </c>
      <c r="D412" s="187" t="s">
        <v>218</v>
      </c>
      <c r="E412" s="188" t="s">
        <v>1982</v>
      </c>
      <c r="F412" s="183"/>
      <c r="G412" s="183"/>
      <c r="H412" s="183"/>
      <c r="I412" s="183"/>
      <c r="J412" s="183"/>
      <c r="K412" s="183"/>
      <c r="L412" s="183"/>
    </row>
    <row r="413" spans="1:13" x14ac:dyDescent="0.3">
      <c r="A413" s="193" t="s">
        <v>1983</v>
      </c>
      <c r="B413" s="187" t="s">
        <v>1984</v>
      </c>
      <c r="C413" s="187" t="s">
        <v>1620</v>
      </c>
      <c r="D413" s="187" t="s">
        <v>218</v>
      </c>
      <c r="E413" s="188" t="s">
        <v>1985</v>
      </c>
      <c r="F413" s="183"/>
      <c r="G413" s="183"/>
      <c r="H413" s="183"/>
      <c r="I413" s="183"/>
      <c r="J413" s="183"/>
      <c r="K413" s="183"/>
      <c r="L413" s="183"/>
    </row>
    <row r="414" spans="1:13" x14ac:dyDescent="0.3">
      <c r="A414" s="193" t="s">
        <v>1986</v>
      </c>
      <c r="B414" s="187" t="s">
        <v>1987</v>
      </c>
      <c r="C414" s="187" t="s">
        <v>1988</v>
      </c>
      <c r="D414" s="187" t="s">
        <v>218</v>
      </c>
      <c r="E414" s="188" t="s">
        <v>1989</v>
      </c>
      <c r="F414" s="183"/>
      <c r="G414" s="183"/>
      <c r="H414" s="183"/>
      <c r="I414" s="183"/>
      <c r="J414" s="183"/>
      <c r="K414" s="183"/>
      <c r="L414" s="183"/>
    </row>
    <row r="415" spans="1:13" x14ac:dyDescent="0.3">
      <c r="A415" s="193" t="s">
        <v>1990</v>
      </c>
      <c r="B415" s="187" t="s">
        <v>1987</v>
      </c>
      <c r="C415" s="187" t="s">
        <v>1991</v>
      </c>
      <c r="D415" s="187" t="s">
        <v>218</v>
      </c>
      <c r="E415" s="188" t="s">
        <v>1992</v>
      </c>
      <c r="F415" s="183"/>
      <c r="G415" s="183"/>
      <c r="H415" s="183"/>
      <c r="I415" s="183"/>
      <c r="J415" s="183"/>
      <c r="K415" s="183"/>
      <c r="L415" s="183"/>
    </row>
    <row r="416" spans="1:13" x14ac:dyDescent="0.3">
      <c r="A416" s="193" t="s">
        <v>1993</v>
      </c>
      <c r="B416" s="187" t="s">
        <v>1994</v>
      </c>
      <c r="C416" s="187" t="s">
        <v>1991</v>
      </c>
      <c r="D416" s="187" t="s">
        <v>218</v>
      </c>
      <c r="E416" s="188" t="s">
        <v>1995</v>
      </c>
      <c r="F416" s="183"/>
      <c r="G416" s="183"/>
      <c r="H416" s="183"/>
      <c r="I416" s="183"/>
      <c r="J416" s="183"/>
      <c r="K416" s="183"/>
      <c r="L416" s="183"/>
    </row>
    <row r="417" spans="1:12" x14ac:dyDescent="0.3">
      <c r="A417" s="193" t="s">
        <v>1996</v>
      </c>
      <c r="B417" s="187" t="s">
        <v>1994</v>
      </c>
      <c r="C417" s="187" t="s">
        <v>1997</v>
      </c>
      <c r="D417" s="187" t="s">
        <v>218</v>
      </c>
      <c r="E417" s="188" t="s">
        <v>1998</v>
      </c>
      <c r="F417" s="183"/>
      <c r="G417" s="183"/>
      <c r="H417" s="183"/>
      <c r="I417" s="183"/>
      <c r="J417" s="183"/>
      <c r="K417" s="183"/>
      <c r="L417" s="183"/>
    </row>
    <row r="418" spans="1:12" x14ac:dyDescent="0.3">
      <c r="A418" s="193" t="s">
        <v>1999</v>
      </c>
      <c r="B418" s="187" t="s">
        <v>2000</v>
      </c>
      <c r="C418" s="187" t="s">
        <v>1991</v>
      </c>
      <c r="D418" s="187" t="s">
        <v>218</v>
      </c>
      <c r="E418" s="188" t="s">
        <v>1989</v>
      </c>
      <c r="F418" s="183"/>
      <c r="G418" s="183"/>
      <c r="H418" s="183"/>
      <c r="I418" s="183"/>
      <c r="J418" s="183"/>
      <c r="K418" s="183"/>
      <c r="L418" s="183"/>
    </row>
    <row r="419" spans="1:12" x14ac:dyDescent="0.3">
      <c r="A419" s="193" t="s">
        <v>1621</v>
      </c>
      <c r="B419" s="187" t="s">
        <v>2001</v>
      </c>
      <c r="C419" s="187" t="s">
        <v>2002</v>
      </c>
      <c r="D419" s="187" t="s">
        <v>218</v>
      </c>
      <c r="E419" s="188" t="s">
        <v>2003</v>
      </c>
      <c r="F419" s="183"/>
      <c r="G419" s="183"/>
      <c r="H419" s="183"/>
      <c r="I419" s="183"/>
      <c r="J419" s="183"/>
      <c r="K419" s="183"/>
      <c r="L419" s="183"/>
    </row>
    <row r="420" spans="1:12" x14ac:dyDescent="0.3">
      <c r="A420" s="193" t="s">
        <v>1626</v>
      </c>
      <c r="B420" s="187" t="s">
        <v>2004</v>
      </c>
      <c r="C420" s="187" t="s">
        <v>2002</v>
      </c>
      <c r="D420" s="187" t="s">
        <v>218</v>
      </c>
      <c r="E420" s="188" t="s">
        <v>2005</v>
      </c>
      <c r="F420" s="183"/>
      <c r="G420" s="183"/>
      <c r="H420" s="183"/>
      <c r="I420" s="183"/>
      <c r="J420" s="183"/>
      <c r="K420" s="183"/>
      <c r="L420" s="183"/>
    </row>
    <row r="421" spans="1:12" ht="20.399999999999999" x14ac:dyDescent="0.3">
      <c r="A421" s="193" t="s">
        <v>2006</v>
      </c>
      <c r="B421" s="187" t="s">
        <v>2004</v>
      </c>
      <c r="C421" s="187" t="s">
        <v>2007</v>
      </c>
      <c r="D421" s="187" t="s">
        <v>218</v>
      </c>
      <c r="E421" s="188" t="s">
        <v>2008</v>
      </c>
      <c r="F421" s="183"/>
      <c r="G421" s="183"/>
      <c r="H421" s="183"/>
      <c r="I421" s="183"/>
      <c r="J421" s="183"/>
      <c r="K421" s="183"/>
      <c r="L421" s="183"/>
    </row>
    <row r="422" spans="1:12" x14ac:dyDescent="0.3">
      <c r="A422" s="193" t="s">
        <v>2009</v>
      </c>
      <c r="B422" s="187" t="s">
        <v>2010</v>
      </c>
      <c r="C422" s="187" t="s">
        <v>2011</v>
      </c>
      <c r="D422" s="187" t="s">
        <v>218</v>
      </c>
      <c r="E422" s="188" t="s">
        <v>2012</v>
      </c>
      <c r="F422" s="183"/>
      <c r="G422" s="183"/>
      <c r="H422" s="183"/>
      <c r="I422" s="183"/>
      <c r="J422" s="183"/>
      <c r="K422" s="183"/>
      <c r="L422" s="183"/>
    </row>
    <row r="423" spans="1:12" x14ac:dyDescent="0.3">
      <c r="A423" s="193" t="s">
        <v>2013</v>
      </c>
      <c r="B423" s="187" t="s">
        <v>2014</v>
      </c>
      <c r="C423" s="187" t="s">
        <v>2002</v>
      </c>
      <c r="D423" s="187" t="s">
        <v>218</v>
      </c>
      <c r="E423" s="188" t="s">
        <v>2012</v>
      </c>
      <c r="F423" s="183"/>
      <c r="G423" s="183"/>
      <c r="H423" s="183"/>
      <c r="I423" s="183"/>
      <c r="J423" s="183"/>
      <c r="K423" s="183"/>
      <c r="L423" s="183"/>
    </row>
    <row r="424" spans="1:12" x14ac:dyDescent="0.3">
      <c r="A424" s="193" t="s">
        <v>2015</v>
      </c>
      <c r="B424" s="187" t="s">
        <v>2016</v>
      </c>
      <c r="C424" s="187" t="s">
        <v>2017</v>
      </c>
      <c r="D424" s="187" t="s">
        <v>218</v>
      </c>
      <c r="E424" s="188" t="s">
        <v>2018</v>
      </c>
      <c r="F424" s="183"/>
      <c r="G424" s="183"/>
      <c r="H424" s="183"/>
      <c r="I424" s="183"/>
      <c r="J424" s="183"/>
      <c r="K424" s="183"/>
      <c r="L424" s="183"/>
    </row>
    <row r="425" spans="1:12" ht="20.399999999999999" x14ac:dyDescent="0.3">
      <c r="A425" s="193" t="s">
        <v>2019</v>
      </c>
      <c r="B425" s="187" t="s">
        <v>2016</v>
      </c>
      <c r="C425" s="187" t="s">
        <v>2020</v>
      </c>
      <c r="D425" s="187" t="s">
        <v>218</v>
      </c>
      <c r="E425" s="188" t="s">
        <v>2021</v>
      </c>
      <c r="F425" s="183"/>
      <c r="G425" s="183"/>
      <c r="H425" s="183"/>
      <c r="I425" s="183"/>
      <c r="J425" s="183"/>
      <c r="K425" s="183"/>
      <c r="L425" s="183"/>
    </row>
    <row r="426" spans="1:12" x14ac:dyDescent="0.3">
      <c r="A426" s="193" t="s">
        <v>2022</v>
      </c>
      <c r="B426" s="187" t="s">
        <v>2023</v>
      </c>
      <c r="C426" s="187" t="s">
        <v>2023</v>
      </c>
      <c r="D426" s="187" t="s">
        <v>218</v>
      </c>
      <c r="E426" s="188" t="s">
        <v>2024</v>
      </c>
      <c r="F426" s="183"/>
      <c r="G426" s="183"/>
      <c r="H426" s="183"/>
      <c r="I426" s="183"/>
      <c r="J426" s="183"/>
      <c r="K426" s="183"/>
      <c r="L426" s="183"/>
    </row>
    <row r="427" spans="1:12" ht="20.399999999999999" x14ac:dyDescent="0.3">
      <c r="A427" s="193" t="s">
        <v>2025</v>
      </c>
      <c r="B427" s="187" t="s">
        <v>2026</v>
      </c>
      <c r="C427" s="187" t="s">
        <v>2011</v>
      </c>
      <c r="D427" s="187" t="s">
        <v>218</v>
      </c>
      <c r="E427" s="188" t="s">
        <v>2027</v>
      </c>
      <c r="F427" s="183"/>
      <c r="G427" s="183"/>
      <c r="H427" s="183"/>
      <c r="I427" s="183"/>
      <c r="J427" s="183"/>
      <c r="K427" s="183"/>
      <c r="L427" s="183"/>
    </row>
    <row r="428" spans="1:12" x14ac:dyDescent="0.3">
      <c r="A428" s="193" t="s">
        <v>2028</v>
      </c>
      <c r="B428" s="187" t="s">
        <v>2026</v>
      </c>
      <c r="C428" s="187" t="s">
        <v>2017</v>
      </c>
      <c r="D428" s="187" t="s">
        <v>218</v>
      </c>
      <c r="E428" s="188" t="s">
        <v>2018</v>
      </c>
      <c r="F428" s="183"/>
      <c r="G428" s="183"/>
      <c r="H428" s="183"/>
      <c r="I428" s="183"/>
      <c r="J428" s="183"/>
      <c r="K428" s="183"/>
      <c r="L428" s="183"/>
    </row>
    <row r="429" spans="1:12" x14ac:dyDescent="0.3">
      <c r="A429" s="193" t="s">
        <v>2029</v>
      </c>
      <c r="B429" s="187" t="s">
        <v>2030</v>
      </c>
      <c r="C429" s="187" t="s">
        <v>2031</v>
      </c>
      <c r="D429" s="187" t="s">
        <v>218</v>
      </c>
      <c r="E429" s="188" t="s">
        <v>2032</v>
      </c>
      <c r="F429" s="183"/>
      <c r="G429" s="183"/>
      <c r="H429" s="183"/>
      <c r="I429" s="183"/>
      <c r="J429" s="183"/>
      <c r="K429" s="183"/>
      <c r="L429" s="183"/>
    </row>
    <row r="430" spans="1:12" x14ac:dyDescent="0.3">
      <c r="A430" s="193" t="s">
        <v>2033</v>
      </c>
      <c r="B430" s="187" t="s">
        <v>2030</v>
      </c>
      <c r="C430" s="187" t="s">
        <v>2034</v>
      </c>
      <c r="D430" s="187" t="s">
        <v>215</v>
      </c>
      <c r="E430" s="188" t="s">
        <v>2035</v>
      </c>
      <c r="F430" s="183"/>
      <c r="G430" s="183"/>
      <c r="H430" s="183"/>
      <c r="I430" s="183"/>
      <c r="J430" s="183"/>
      <c r="K430" s="183"/>
      <c r="L430" s="183"/>
    </row>
    <row r="431" spans="1:12" x14ac:dyDescent="0.3">
      <c r="A431" s="197" t="s">
        <v>2036</v>
      </c>
      <c r="B431" s="190" t="s">
        <v>2037</v>
      </c>
      <c r="C431" s="190" t="s">
        <v>2002</v>
      </c>
      <c r="D431" s="190" t="s">
        <v>218</v>
      </c>
      <c r="E431" s="191" t="s">
        <v>2038</v>
      </c>
      <c r="F431" s="183"/>
      <c r="G431" s="183"/>
      <c r="H431" s="183"/>
      <c r="I431" s="183"/>
      <c r="J431" s="183"/>
      <c r="K431" s="183"/>
      <c r="L431" s="183"/>
    </row>
    <row r="432" spans="1:12" x14ac:dyDescent="0.3">
      <c r="A432" s="184" t="s">
        <v>1597</v>
      </c>
      <c r="B432" s="183"/>
      <c r="C432" s="183"/>
      <c r="D432" s="183"/>
      <c r="E432" s="183"/>
      <c r="F432" s="183"/>
      <c r="G432" s="183"/>
      <c r="H432" s="183"/>
      <c r="I432" s="183"/>
      <c r="J432" s="183"/>
      <c r="K432" s="183"/>
      <c r="L432" s="183"/>
    </row>
  </sheetData>
  <mergeCells count="5">
    <mergeCell ref="A1:L1"/>
    <mergeCell ref="C15:D15"/>
    <mergeCell ref="E15:F15"/>
    <mergeCell ref="G15:H15"/>
    <mergeCell ref="I15:J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82EAC-1320-43B1-B163-858B939769FC}">
  <sheetPr>
    <tabColor theme="3" tint="9.9978637043366805E-2"/>
  </sheetPr>
  <dimension ref="A1:N112"/>
  <sheetViews>
    <sheetView topLeftCell="A72" zoomScale="80" zoomScaleNormal="80" workbookViewId="0">
      <selection activeCell="A82" sqref="A82"/>
    </sheetView>
  </sheetViews>
  <sheetFormatPr defaultColWidth="8.88671875" defaultRowHeight="14.4" outlineLevelRow="1" x14ac:dyDescent="0.3"/>
  <cols>
    <col min="1" max="1" width="13.33203125" style="39" customWidth="1"/>
    <col min="2" max="2" width="60.5546875" style="39" bestFit="1" customWidth="1"/>
    <col min="3" max="7" width="41" style="39" customWidth="1"/>
    <col min="8" max="8" width="45.33203125" style="39" customWidth="1"/>
    <col min="9" max="9" width="92" style="39" customWidth="1"/>
    <col min="10" max="11" width="47.6640625" style="39" customWidth="1"/>
    <col min="12" max="12" width="7.33203125" style="39" customWidth="1"/>
    <col min="13" max="13" width="25.6640625" style="39" customWidth="1"/>
    <col min="14" max="14" width="25.6640625" style="37" customWidth="1"/>
    <col min="15" max="16384" width="8.88671875" style="56"/>
  </cols>
  <sheetData>
    <row r="1" spans="1:13" ht="45" customHeight="1" x14ac:dyDescent="0.3">
      <c r="A1" s="339" t="s">
        <v>2039</v>
      </c>
      <c r="B1" s="339"/>
    </row>
    <row r="2" spans="1:13" ht="31.2" x14ac:dyDescent="0.3">
      <c r="A2" s="1" t="s">
        <v>2040</v>
      </c>
      <c r="B2" s="1"/>
      <c r="C2" s="37"/>
      <c r="D2" s="37"/>
      <c r="E2" s="37"/>
      <c r="F2" s="22" t="s">
        <v>177</v>
      </c>
      <c r="G2" s="160"/>
      <c r="H2" s="37"/>
      <c r="I2" s="1"/>
      <c r="J2" s="37"/>
      <c r="K2" s="37"/>
      <c r="L2" s="37"/>
      <c r="M2" s="37"/>
    </row>
    <row r="3" spans="1:13" ht="15" thickBot="1" x14ac:dyDescent="0.35">
      <c r="A3" s="37"/>
      <c r="B3" s="38"/>
      <c r="C3" s="38"/>
      <c r="D3" s="37"/>
      <c r="E3" s="37"/>
      <c r="F3" s="37"/>
      <c r="G3" s="37"/>
      <c r="H3" s="37"/>
      <c r="L3" s="37"/>
      <c r="M3" s="37"/>
    </row>
    <row r="4" spans="1:13" ht="18.600000000000001" thickBot="1" x14ac:dyDescent="0.35">
      <c r="A4" s="40"/>
      <c r="B4" s="41" t="s">
        <v>178</v>
      </c>
      <c r="C4" s="42" t="s">
        <v>179</v>
      </c>
      <c r="D4" s="40"/>
      <c r="E4" s="40"/>
      <c r="F4" s="37"/>
      <c r="G4" s="37"/>
      <c r="H4" s="37"/>
      <c r="I4" s="309"/>
      <c r="J4" s="309"/>
      <c r="L4" s="37"/>
      <c r="M4" s="37"/>
    </row>
    <row r="5" spans="1:13" ht="15" thickBot="1" x14ac:dyDescent="0.35">
      <c r="H5" s="37"/>
      <c r="I5" s="309"/>
      <c r="L5" s="37"/>
      <c r="M5" s="37"/>
    </row>
    <row r="6" spans="1:13" ht="18" x14ac:dyDescent="0.3">
      <c r="A6" s="43"/>
      <c r="B6" s="44" t="s">
        <v>2041</v>
      </c>
      <c r="C6" s="43"/>
      <c r="E6" s="45"/>
      <c r="F6" s="45"/>
      <c r="G6" s="45"/>
      <c r="H6" s="37"/>
      <c r="I6" s="309"/>
      <c r="L6" s="37"/>
      <c r="M6" s="37"/>
    </row>
    <row r="7" spans="1:13" x14ac:dyDescent="0.3">
      <c r="B7" s="46" t="s">
        <v>2042</v>
      </c>
      <c r="H7" s="37"/>
      <c r="I7" s="309"/>
      <c r="L7" s="37"/>
      <c r="M7" s="37"/>
    </row>
    <row r="8" spans="1:13" x14ac:dyDescent="0.3">
      <c r="B8" s="46" t="s">
        <v>2043</v>
      </c>
      <c r="H8" s="37"/>
      <c r="I8" s="309"/>
      <c r="L8" s="37"/>
      <c r="M8" s="37"/>
    </row>
    <row r="9" spans="1:13" ht="15" thickBot="1" x14ac:dyDescent="0.35">
      <c r="B9" s="48" t="s">
        <v>2044</v>
      </c>
      <c r="H9" s="37"/>
      <c r="L9" s="37"/>
      <c r="M9" s="37"/>
    </row>
    <row r="10" spans="1:13" x14ac:dyDescent="0.3">
      <c r="B10" s="49"/>
      <c r="H10" s="37"/>
      <c r="I10" s="310"/>
      <c r="L10" s="37"/>
      <c r="M10" s="37"/>
    </row>
    <row r="11" spans="1:13" x14ac:dyDescent="0.3">
      <c r="B11" s="49"/>
      <c r="H11" s="37"/>
      <c r="I11" s="310"/>
      <c r="L11" s="37"/>
      <c r="M11" s="37"/>
    </row>
    <row r="12" spans="1:13" ht="36" x14ac:dyDescent="0.3">
      <c r="A12" s="50" t="s">
        <v>188</v>
      </c>
      <c r="B12" s="50" t="s">
        <v>2045</v>
      </c>
      <c r="C12" s="51"/>
      <c r="D12" s="51"/>
      <c r="E12" s="51"/>
      <c r="F12" s="51"/>
      <c r="G12" s="51"/>
      <c r="H12" s="37"/>
      <c r="L12" s="37"/>
      <c r="M12" s="37"/>
    </row>
    <row r="13" spans="1:13" ht="15" customHeight="1" x14ac:dyDescent="0.3">
      <c r="A13" s="64"/>
      <c r="B13" s="65" t="s">
        <v>2046</v>
      </c>
      <c r="C13" s="64" t="s">
        <v>2047</v>
      </c>
      <c r="D13" s="64" t="s">
        <v>2048</v>
      </c>
      <c r="E13" s="66"/>
      <c r="F13" s="67"/>
      <c r="G13" s="67"/>
      <c r="H13" s="37"/>
      <c r="L13" s="37"/>
      <c r="M13" s="37"/>
    </row>
    <row r="14" spans="1:13" x14ac:dyDescent="0.3">
      <c r="A14" s="53" t="s">
        <v>2049</v>
      </c>
      <c r="B14" s="68" t="s">
        <v>2050</v>
      </c>
      <c r="C14" s="311" t="s">
        <v>542</v>
      </c>
      <c r="D14" s="311" t="s">
        <v>542</v>
      </c>
      <c r="E14" s="45"/>
      <c r="F14" s="45"/>
      <c r="G14" s="45"/>
      <c r="H14" s="37"/>
      <c r="L14" s="37"/>
      <c r="M14" s="37"/>
    </row>
    <row r="15" spans="1:13" x14ac:dyDescent="0.3">
      <c r="A15" s="53" t="s">
        <v>2051</v>
      </c>
      <c r="B15" s="68" t="s">
        <v>674</v>
      </c>
      <c r="C15" s="55" t="s">
        <v>667</v>
      </c>
      <c r="D15" s="55" t="s">
        <v>2052</v>
      </c>
      <c r="E15" s="45"/>
      <c r="F15" s="45"/>
      <c r="G15" s="45"/>
      <c r="H15" s="37"/>
      <c r="L15" s="37"/>
      <c r="M15" s="37"/>
    </row>
    <row r="16" spans="1:13" x14ac:dyDescent="0.3">
      <c r="A16" s="53" t="s">
        <v>2053</v>
      </c>
      <c r="B16" s="68" t="s">
        <v>2054</v>
      </c>
      <c r="C16" s="55" t="s">
        <v>542</v>
      </c>
      <c r="D16" s="55" t="s">
        <v>542</v>
      </c>
      <c r="E16" s="45"/>
      <c r="F16" s="45"/>
      <c r="G16" s="45"/>
      <c r="H16" s="37"/>
      <c r="L16" s="37"/>
      <c r="M16" s="37"/>
    </row>
    <row r="17" spans="1:13" x14ac:dyDescent="0.3">
      <c r="A17" s="53" t="s">
        <v>2055</v>
      </c>
      <c r="B17" s="68" t="s">
        <v>2056</v>
      </c>
      <c r="C17" s="55" t="s">
        <v>542</v>
      </c>
      <c r="D17" s="55" t="s">
        <v>542</v>
      </c>
      <c r="E17" s="45"/>
      <c r="F17" s="45"/>
      <c r="G17" s="45"/>
      <c r="H17" s="37"/>
      <c r="L17" s="37"/>
      <c r="M17" s="37"/>
    </row>
    <row r="18" spans="1:13" x14ac:dyDescent="0.3">
      <c r="A18" s="53" t="s">
        <v>2057</v>
      </c>
      <c r="B18" s="68" t="s">
        <v>2058</v>
      </c>
      <c r="C18" s="55" t="s">
        <v>667</v>
      </c>
      <c r="D18" s="55" t="s">
        <v>2052</v>
      </c>
      <c r="E18" s="45"/>
      <c r="F18" s="45"/>
      <c r="G18" s="45"/>
      <c r="H18" s="37"/>
      <c r="L18" s="37"/>
      <c r="M18" s="37"/>
    </row>
    <row r="19" spans="1:13" x14ac:dyDescent="0.3">
      <c r="A19" s="53" t="s">
        <v>2059</v>
      </c>
      <c r="B19" s="68" t="s">
        <v>2060</v>
      </c>
      <c r="C19" s="55" t="s">
        <v>542</v>
      </c>
      <c r="D19" s="55" t="s">
        <v>542</v>
      </c>
      <c r="E19" s="45"/>
      <c r="F19" s="45"/>
      <c r="G19" s="45"/>
      <c r="H19" s="37"/>
      <c r="L19" s="37"/>
      <c r="M19" s="37"/>
    </row>
    <row r="20" spans="1:13" ht="28.8" x14ac:dyDescent="0.3">
      <c r="A20" s="53" t="s">
        <v>2061</v>
      </c>
      <c r="B20" s="68" t="s">
        <v>1616</v>
      </c>
      <c r="C20" s="55" t="s">
        <v>670</v>
      </c>
      <c r="D20" s="55" t="s">
        <v>2062</v>
      </c>
      <c r="E20" s="45"/>
      <c r="F20" s="45"/>
      <c r="G20" s="45"/>
      <c r="H20" s="37"/>
      <c r="L20" s="37"/>
      <c r="M20" s="37"/>
    </row>
    <row r="21" spans="1:13" x14ac:dyDescent="0.3">
      <c r="A21" s="53" t="s">
        <v>2063</v>
      </c>
      <c r="B21" s="68" t="s">
        <v>2064</v>
      </c>
      <c r="C21" s="55" t="s">
        <v>542</v>
      </c>
      <c r="D21" s="55" t="s">
        <v>542</v>
      </c>
      <c r="E21" s="45"/>
      <c r="F21" s="45"/>
      <c r="G21" s="45"/>
      <c r="H21" s="37"/>
      <c r="L21" s="37"/>
      <c r="M21" s="37"/>
    </row>
    <row r="22" spans="1:13" x14ac:dyDescent="0.3">
      <c r="A22" s="53" t="s">
        <v>2065</v>
      </c>
      <c r="B22" s="68" t="s">
        <v>2066</v>
      </c>
      <c r="C22" s="55" t="s">
        <v>542</v>
      </c>
      <c r="D22" s="55" t="s">
        <v>542</v>
      </c>
      <c r="E22" s="45"/>
      <c r="F22" s="45"/>
      <c r="G22" s="45"/>
      <c r="H22" s="37"/>
      <c r="L22" s="37"/>
      <c r="M22" s="37"/>
    </row>
    <row r="23" spans="1:13" x14ac:dyDescent="0.3">
      <c r="A23" s="53" t="s">
        <v>2067</v>
      </c>
      <c r="B23" s="68" t="s">
        <v>2068</v>
      </c>
      <c r="C23" s="55" t="s">
        <v>2069</v>
      </c>
      <c r="D23" s="55" t="s">
        <v>2070</v>
      </c>
      <c r="E23" s="45"/>
      <c r="F23" s="45"/>
      <c r="G23" s="45"/>
      <c r="H23" s="37"/>
      <c r="L23" s="37"/>
      <c r="M23" s="37"/>
    </row>
    <row r="24" spans="1:13" x14ac:dyDescent="0.3">
      <c r="A24" s="53" t="s">
        <v>2071</v>
      </c>
      <c r="B24" s="68" t="s">
        <v>2072</v>
      </c>
      <c r="C24" s="55" t="s">
        <v>2073</v>
      </c>
      <c r="D24" s="55" t="s">
        <v>2074</v>
      </c>
      <c r="E24" s="45"/>
      <c r="F24" s="45"/>
      <c r="G24" s="45"/>
      <c r="H24" s="37"/>
      <c r="L24" s="37"/>
      <c r="M24" s="37"/>
    </row>
    <row r="25" spans="1:13" outlineLevel="1" x14ac:dyDescent="0.3">
      <c r="A25" s="53" t="s">
        <v>2075</v>
      </c>
      <c r="B25" s="79" t="s">
        <v>2076</v>
      </c>
      <c r="C25" s="55" t="s">
        <v>682</v>
      </c>
      <c r="D25" s="55" t="s">
        <v>2077</v>
      </c>
      <c r="E25" s="45"/>
      <c r="F25" s="45"/>
      <c r="G25" s="45"/>
      <c r="H25" s="37"/>
      <c r="L25" s="37"/>
      <c r="M25" s="37"/>
    </row>
    <row r="26" spans="1:13" outlineLevel="1" x14ac:dyDescent="0.3">
      <c r="A26" s="53" t="s">
        <v>2078</v>
      </c>
      <c r="B26" s="312"/>
      <c r="C26" s="55"/>
      <c r="D26" s="55"/>
      <c r="E26" s="45"/>
      <c r="F26" s="45"/>
      <c r="G26" s="45"/>
      <c r="H26" s="37"/>
      <c r="L26" s="37"/>
      <c r="M26" s="37"/>
    </row>
    <row r="27" spans="1:13" outlineLevel="1" x14ac:dyDescent="0.3">
      <c r="A27" s="53" t="s">
        <v>2079</v>
      </c>
      <c r="B27" s="312"/>
      <c r="C27" s="55"/>
      <c r="D27" s="55"/>
      <c r="E27" s="45"/>
      <c r="F27" s="45"/>
      <c r="G27" s="45"/>
      <c r="H27" s="37"/>
      <c r="L27" s="37"/>
      <c r="M27" s="37"/>
    </row>
    <row r="28" spans="1:13" outlineLevel="1" x14ac:dyDescent="0.3">
      <c r="A28" s="53" t="s">
        <v>2080</v>
      </c>
      <c r="B28" s="312"/>
      <c r="C28" s="55"/>
      <c r="D28" s="55"/>
      <c r="E28" s="45"/>
      <c r="F28" s="45"/>
      <c r="G28" s="45"/>
      <c r="H28" s="37"/>
      <c r="L28" s="37"/>
      <c r="M28" s="37"/>
    </row>
    <row r="29" spans="1:13" outlineLevel="1" x14ac:dyDescent="0.3">
      <c r="A29" s="53" t="s">
        <v>2081</v>
      </c>
      <c r="B29" s="312"/>
      <c r="C29" s="55"/>
      <c r="D29" s="55"/>
      <c r="E29" s="45"/>
      <c r="F29" s="45"/>
      <c r="G29" s="45"/>
      <c r="H29" s="37"/>
      <c r="L29" s="37"/>
      <c r="M29" s="37"/>
    </row>
    <row r="30" spans="1:13" outlineLevel="1" x14ac:dyDescent="0.3">
      <c r="A30" s="53" t="s">
        <v>2082</v>
      </c>
      <c r="B30" s="312"/>
      <c r="C30" s="55"/>
      <c r="D30" s="55"/>
      <c r="E30" s="45"/>
      <c r="F30" s="45"/>
      <c r="G30" s="45"/>
      <c r="H30" s="37"/>
      <c r="L30" s="37"/>
      <c r="M30" s="37"/>
    </row>
    <row r="31" spans="1:13" outlineLevel="1" x14ac:dyDescent="0.3">
      <c r="A31" s="53" t="s">
        <v>2083</v>
      </c>
      <c r="B31" s="312"/>
      <c r="C31" s="55"/>
      <c r="D31" s="55"/>
      <c r="E31" s="45"/>
      <c r="F31" s="45"/>
      <c r="G31" s="45"/>
      <c r="H31" s="37"/>
      <c r="L31" s="37"/>
      <c r="M31" s="37"/>
    </row>
    <row r="32" spans="1:13" outlineLevel="1" x14ac:dyDescent="0.3">
      <c r="A32" s="53" t="s">
        <v>2084</v>
      </c>
      <c r="B32" s="312"/>
      <c r="C32" s="55"/>
      <c r="D32" s="55"/>
      <c r="E32" s="45"/>
      <c r="F32" s="45"/>
      <c r="G32" s="45"/>
      <c r="H32" s="37"/>
      <c r="L32" s="37"/>
      <c r="M32" s="37"/>
    </row>
    <row r="33" spans="1:13" ht="18" x14ac:dyDescent="0.3">
      <c r="A33" s="51"/>
      <c r="B33" s="50" t="s">
        <v>2043</v>
      </c>
      <c r="C33" s="51"/>
      <c r="D33" s="51"/>
      <c r="E33" s="51"/>
      <c r="F33" s="51"/>
      <c r="G33" s="51"/>
      <c r="H33" s="37"/>
      <c r="L33" s="37"/>
      <c r="M33" s="37"/>
    </row>
    <row r="34" spans="1:13" ht="15" customHeight="1" x14ac:dyDescent="0.3">
      <c r="A34" s="64"/>
      <c r="B34" s="65" t="s">
        <v>1965</v>
      </c>
      <c r="C34" s="64" t="s">
        <v>2085</v>
      </c>
      <c r="D34" s="64" t="s">
        <v>2048</v>
      </c>
      <c r="E34" s="64" t="s">
        <v>2086</v>
      </c>
      <c r="F34" s="67"/>
      <c r="G34" s="67"/>
      <c r="H34" s="37"/>
      <c r="L34" s="37"/>
      <c r="M34" s="37"/>
    </row>
    <row r="35" spans="1:13" x14ac:dyDescent="0.3">
      <c r="A35" s="53" t="s">
        <v>2087</v>
      </c>
      <c r="B35" s="311" t="s">
        <v>667</v>
      </c>
      <c r="C35" s="311" t="s">
        <v>542</v>
      </c>
      <c r="D35" s="311" t="s">
        <v>2052</v>
      </c>
      <c r="E35" s="311" t="s">
        <v>2088</v>
      </c>
      <c r="F35" s="313"/>
      <c r="G35" s="313"/>
      <c r="H35" s="37"/>
      <c r="L35" s="37"/>
      <c r="M35" s="37"/>
    </row>
    <row r="36" spans="1:13" x14ac:dyDescent="0.3">
      <c r="A36" s="53" t="s">
        <v>2089</v>
      </c>
      <c r="B36" s="122" t="s">
        <v>682</v>
      </c>
      <c r="C36" s="55" t="s">
        <v>542</v>
      </c>
      <c r="D36" s="55" t="s">
        <v>2077</v>
      </c>
      <c r="E36" s="55" t="s">
        <v>2090</v>
      </c>
      <c r="H36" s="37"/>
      <c r="L36" s="37"/>
      <c r="M36" s="37"/>
    </row>
    <row r="37" spans="1:13" x14ac:dyDescent="0.3">
      <c r="A37" s="53" t="s">
        <v>2091</v>
      </c>
      <c r="B37" s="122" t="s">
        <v>1630</v>
      </c>
      <c r="C37" s="55" t="s">
        <v>542</v>
      </c>
      <c r="D37" s="55" t="s">
        <v>2092</v>
      </c>
      <c r="E37" s="55" t="s">
        <v>2090</v>
      </c>
      <c r="H37" s="37"/>
      <c r="L37" s="37"/>
      <c r="M37" s="37"/>
    </row>
    <row r="38" spans="1:13" x14ac:dyDescent="0.3">
      <c r="A38" s="53" t="s">
        <v>2093</v>
      </c>
      <c r="B38" s="122" t="s">
        <v>2094</v>
      </c>
      <c r="C38" s="55" t="s">
        <v>542</v>
      </c>
      <c r="D38" s="55" t="s">
        <v>2095</v>
      </c>
      <c r="E38" s="55" t="s">
        <v>2090</v>
      </c>
      <c r="H38" s="37"/>
      <c r="L38" s="37"/>
      <c r="M38" s="37"/>
    </row>
    <row r="39" spans="1:13" x14ac:dyDescent="0.3">
      <c r="A39" s="53" t="s">
        <v>2096</v>
      </c>
      <c r="B39" s="122" t="s">
        <v>1635</v>
      </c>
      <c r="C39" s="55" t="s">
        <v>542</v>
      </c>
      <c r="D39" s="55" t="s">
        <v>2097</v>
      </c>
      <c r="E39" s="55" t="s">
        <v>2090</v>
      </c>
      <c r="H39" s="37"/>
      <c r="L39" s="37"/>
      <c r="M39" s="37"/>
    </row>
    <row r="40" spans="1:13" x14ac:dyDescent="0.3">
      <c r="A40" s="53" t="s">
        <v>2098</v>
      </c>
      <c r="B40" s="122"/>
      <c r="C40" s="55"/>
      <c r="D40" s="55"/>
      <c r="E40" s="55"/>
      <c r="H40" s="37"/>
      <c r="L40" s="37"/>
      <c r="M40" s="37"/>
    </row>
    <row r="41" spans="1:13" x14ac:dyDescent="0.3">
      <c r="A41" s="53" t="s">
        <v>2099</v>
      </c>
      <c r="B41" s="122"/>
      <c r="C41" s="55"/>
      <c r="D41" s="55"/>
      <c r="E41" s="55"/>
      <c r="H41" s="37"/>
      <c r="L41" s="37"/>
      <c r="M41" s="37"/>
    </row>
    <row r="42" spans="1:13" x14ac:dyDescent="0.3">
      <c r="A42" s="53" t="s">
        <v>2100</v>
      </c>
      <c r="B42" s="122"/>
      <c r="C42" s="55"/>
      <c r="D42" s="55"/>
      <c r="E42" s="55"/>
      <c r="H42" s="37"/>
      <c r="L42" s="37"/>
      <c r="M42" s="37"/>
    </row>
    <row r="43" spans="1:13" x14ac:dyDescent="0.3">
      <c r="A43" s="53" t="s">
        <v>2101</v>
      </c>
      <c r="B43" s="122"/>
      <c r="C43" s="55"/>
      <c r="D43" s="55"/>
      <c r="E43" s="55"/>
      <c r="H43" s="37"/>
      <c r="L43" s="37"/>
      <c r="M43" s="37"/>
    </row>
    <row r="44" spans="1:13" x14ac:dyDescent="0.3">
      <c r="A44" s="53" t="s">
        <v>2102</v>
      </c>
      <c r="B44" s="122"/>
      <c r="C44" s="55"/>
      <c r="D44" s="55"/>
      <c r="E44" s="55"/>
      <c r="H44" s="37"/>
      <c r="L44" s="37"/>
      <c r="M44" s="37"/>
    </row>
    <row r="45" spans="1:13" x14ac:dyDescent="0.3">
      <c r="A45" s="53" t="s">
        <v>2103</v>
      </c>
      <c r="B45" s="122"/>
      <c r="C45" s="55"/>
      <c r="D45" s="55"/>
      <c r="E45" s="55"/>
      <c r="H45" s="37"/>
      <c r="L45" s="37"/>
      <c r="M45" s="37"/>
    </row>
    <row r="46" spans="1:13" x14ac:dyDescent="0.3">
      <c r="A46" s="53" t="s">
        <v>2104</v>
      </c>
      <c r="B46" s="122"/>
      <c r="C46" s="55"/>
      <c r="D46" s="55"/>
      <c r="E46" s="55"/>
      <c r="H46" s="37"/>
      <c r="L46" s="37"/>
      <c r="M46" s="37"/>
    </row>
    <row r="47" spans="1:13" x14ac:dyDescent="0.3">
      <c r="A47" s="53" t="s">
        <v>2105</v>
      </c>
      <c r="B47" s="122"/>
      <c r="C47" s="55"/>
      <c r="D47" s="55"/>
      <c r="E47" s="55"/>
      <c r="H47" s="37"/>
      <c r="L47" s="37"/>
      <c r="M47" s="37"/>
    </row>
    <row r="48" spans="1:13" x14ac:dyDescent="0.3">
      <c r="A48" s="53" t="s">
        <v>2106</v>
      </c>
      <c r="B48" s="122"/>
      <c r="C48" s="55"/>
      <c r="D48" s="55"/>
      <c r="E48" s="55"/>
      <c r="H48" s="37"/>
      <c r="L48" s="37"/>
      <c r="M48" s="37"/>
    </row>
    <row r="49" spans="1:13" x14ac:dyDescent="0.3">
      <c r="A49" s="53" t="s">
        <v>2107</v>
      </c>
      <c r="B49" s="122"/>
      <c r="C49" s="55"/>
      <c r="D49" s="55"/>
      <c r="E49" s="55"/>
      <c r="H49" s="37"/>
      <c r="L49" s="37"/>
      <c r="M49" s="37"/>
    </row>
    <row r="50" spans="1:13" x14ac:dyDescent="0.3">
      <c r="A50" s="53" t="s">
        <v>2108</v>
      </c>
      <c r="B50" s="122"/>
      <c r="C50" s="55"/>
      <c r="D50" s="55"/>
      <c r="E50" s="55"/>
      <c r="H50" s="37"/>
      <c r="L50" s="37"/>
      <c r="M50" s="37"/>
    </row>
    <row r="51" spans="1:13" x14ac:dyDescent="0.3">
      <c r="A51" s="53" t="s">
        <v>2109</v>
      </c>
      <c r="B51" s="122"/>
      <c r="C51" s="55"/>
      <c r="D51" s="55"/>
      <c r="E51" s="55"/>
      <c r="H51" s="37"/>
      <c r="L51" s="37"/>
      <c r="M51" s="37"/>
    </row>
    <row r="52" spans="1:13" x14ac:dyDescent="0.3">
      <c r="A52" s="53" t="s">
        <v>2110</v>
      </c>
      <c r="B52" s="122"/>
      <c r="C52" s="55"/>
      <c r="D52" s="55"/>
      <c r="E52" s="55"/>
      <c r="H52" s="37"/>
      <c r="L52" s="37"/>
      <c r="M52" s="37"/>
    </row>
    <row r="53" spans="1:13" x14ac:dyDescent="0.3">
      <c r="A53" s="53" t="s">
        <v>2111</v>
      </c>
      <c r="B53" s="122"/>
      <c r="C53" s="55"/>
      <c r="D53" s="55"/>
      <c r="E53" s="55"/>
      <c r="H53" s="37"/>
      <c r="L53" s="37"/>
      <c r="M53" s="37"/>
    </row>
    <row r="54" spans="1:13" x14ac:dyDescent="0.3">
      <c r="A54" s="53" t="s">
        <v>2112</v>
      </c>
      <c r="B54" s="122"/>
      <c r="C54" s="55"/>
      <c r="D54" s="55"/>
      <c r="E54" s="55"/>
      <c r="H54" s="37"/>
      <c r="L54" s="37"/>
      <c r="M54" s="37"/>
    </row>
    <row r="55" spans="1:13" x14ac:dyDescent="0.3">
      <c r="A55" s="53" t="s">
        <v>2113</v>
      </c>
      <c r="B55" s="122"/>
      <c r="C55" s="55"/>
      <c r="D55" s="55"/>
      <c r="E55" s="55"/>
      <c r="H55" s="37"/>
      <c r="L55" s="37"/>
      <c r="M55" s="37"/>
    </row>
    <row r="56" spans="1:13" x14ac:dyDescent="0.3">
      <c r="A56" s="53" t="s">
        <v>2114</v>
      </c>
      <c r="B56" s="122"/>
      <c r="C56" s="55"/>
      <c r="D56" s="55"/>
      <c r="E56" s="55"/>
      <c r="H56" s="37"/>
      <c r="L56" s="37"/>
      <c r="M56" s="37"/>
    </row>
    <row r="57" spans="1:13" x14ac:dyDescent="0.3">
      <c r="A57" s="53" t="s">
        <v>2115</v>
      </c>
      <c r="B57" s="122"/>
      <c r="C57" s="55"/>
      <c r="D57" s="55"/>
      <c r="E57" s="55"/>
      <c r="H57" s="37"/>
      <c r="L57" s="37"/>
      <c r="M57" s="37"/>
    </row>
    <row r="58" spans="1:13" x14ac:dyDescent="0.3">
      <c r="A58" s="53" t="s">
        <v>2116</v>
      </c>
      <c r="B58" s="122"/>
      <c r="C58" s="55"/>
      <c r="D58" s="55"/>
      <c r="E58" s="55"/>
      <c r="H58" s="37"/>
      <c r="L58" s="37"/>
      <c r="M58" s="37"/>
    </row>
    <row r="59" spans="1:13" x14ac:dyDescent="0.3">
      <c r="A59" s="53" t="s">
        <v>2117</v>
      </c>
      <c r="B59" s="122"/>
      <c r="C59" s="55"/>
      <c r="D59" s="55"/>
      <c r="E59" s="55"/>
      <c r="H59" s="37"/>
      <c r="L59" s="37"/>
      <c r="M59" s="37"/>
    </row>
    <row r="60" spans="1:13" outlineLevel="1" x14ac:dyDescent="0.3">
      <c r="A60" s="53" t="s">
        <v>2118</v>
      </c>
      <c r="B60" s="60"/>
      <c r="E60" s="60"/>
      <c r="F60" s="60"/>
      <c r="G60" s="60"/>
      <c r="H60" s="37"/>
      <c r="L60" s="37"/>
      <c r="M60" s="37"/>
    </row>
    <row r="61" spans="1:13" outlineLevel="1" x14ac:dyDescent="0.3">
      <c r="A61" s="53" t="s">
        <v>2119</v>
      </c>
      <c r="B61" s="60"/>
      <c r="E61" s="60"/>
      <c r="F61" s="60"/>
      <c r="G61" s="60"/>
      <c r="H61" s="37"/>
      <c r="L61" s="37"/>
      <c r="M61" s="37"/>
    </row>
    <row r="62" spans="1:13" outlineLevel="1" x14ac:dyDescent="0.3">
      <c r="A62" s="53" t="s">
        <v>2120</v>
      </c>
      <c r="B62" s="60"/>
      <c r="E62" s="60"/>
      <c r="F62" s="60"/>
      <c r="G62" s="60"/>
      <c r="H62" s="37"/>
      <c r="L62" s="37"/>
      <c r="M62" s="37"/>
    </row>
    <row r="63" spans="1:13" outlineLevel="1" x14ac:dyDescent="0.3">
      <c r="A63" s="53" t="s">
        <v>2121</v>
      </c>
      <c r="B63" s="60"/>
      <c r="E63" s="60"/>
      <c r="F63" s="60"/>
      <c r="G63" s="60"/>
      <c r="H63" s="37"/>
      <c r="L63" s="37"/>
      <c r="M63" s="37"/>
    </row>
    <row r="64" spans="1:13" outlineLevel="1" x14ac:dyDescent="0.3">
      <c r="A64" s="53" t="s">
        <v>2122</v>
      </c>
      <c r="B64" s="60"/>
      <c r="E64" s="60"/>
      <c r="F64" s="60"/>
      <c r="G64" s="60"/>
      <c r="H64" s="37"/>
      <c r="L64" s="37"/>
      <c r="M64" s="37"/>
    </row>
    <row r="65" spans="1:14" outlineLevel="1" x14ac:dyDescent="0.3">
      <c r="A65" s="53" t="s">
        <v>2123</v>
      </c>
      <c r="B65" s="60"/>
      <c r="E65" s="60"/>
      <c r="F65" s="60"/>
      <c r="G65" s="60"/>
      <c r="H65" s="37"/>
      <c r="L65" s="37"/>
      <c r="M65" s="37"/>
    </row>
    <row r="66" spans="1:14" outlineLevel="1" x14ac:dyDescent="0.3">
      <c r="A66" s="53" t="s">
        <v>2124</v>
      </c>
      <c r="B66" s="60"/>
      <c r="E66" s="60"/>
      <c r="F66" s="60"/>
      <c r="G66" s="60"/>
      <c r="H66" s="37"/>
      <c r="L66" s="37"/>
      <c r="M66" s="37"/>
    </row>
    <row r="67" spans="1:14" outlineLevel="1" x14ac:dyDescent="0.3">
      <c r="A67" s="53" t="s">
        <v>2125</v>
      </c>
      <c r="B67" s="60"/>
      <c r="E67" s="60"/>
      <c r="F67" s="60"/>
      <c r="G67" s="60"/>
      <c r="H67" s="37"/>
      <c r="L67" s="37"/>
      <c r="M67" s="37"/>
    </row>
    <row r="68" spans="1:14" outlineLevel="1" x14ac:dyDescent="0.3">
      <c r="A68" s="53" t="s">
        <v>2126</v>
      </c>
      <c r="B68" s="60"/>
      <c r="E68" s="60"/>
      <c r="F68" s="60"/>
      <c r="G68" s="60"/>
      <c r="H68" s="37"/>
      <c r="L68" s="37"/>
      <c r="M68" s="37"/>
    </row>
    <row r="69" spans="1:14" outlineLevel="1" x14ac:dyDescent="0.3">
      <c r="A69" s="53" t="s">
        <v>2127</v>
      </c>
      <c r="B69" s="60"/>
      <c r="E69" s="60"/>
      <c r="F69" s="60"/>
      <c r="G69" s="60"/>
      <c r="H69" s="37"/>
      <c r="L69" s="37"/>
      <c r="M69" s="37"/>
    </row>
    <row r="70" spans="1:14" outlineLevel="1" x14ac:dyDescent="0.3">
      <c r="A70" s="53" t="s">
        <v>2128</v>
      </c>
      <c r="B70" s="60"/>
      <c r="E70" s="60"/>
      <c r="F70" s="60"/>
      <c r="G70" s="60"/>
      <c r="H70" s="37"/>
      <c r="L70" s="37"/>
      <c r="M70" s="37"/>
    </row>
    <row r="71" spans="1:14" outlineLevel="1" x14ac:dyDescent="0.3">
      <c r="A71" s="53" t="s">
        <v>2129</v>
      </c>
      <c r="B71" s="60"/>
      <c r="E71" s="60"/>
      <c r="F71" s="60"/>
      <c r="G71" s="60"/>
      <c r="H71" s="37"/>
      <c r="L71" s="37"/>
      <c r="M71" s="37"/>
    </row>
    <row r="72" spans="1:14" outlineLevel="1" x14ac:dyDescent="0.3">
      <c r="A72" s="53" t="s">
        <v>2130</v>
      </c>
      <c r="B72" s="60"/>
      <c r="E72" s="60"/>
      <c r="F72" s="60"/>
      <c r="G72" s="60"/>
      <c r="H72" s="37"/>
      <c r="L72" s="37"/>
      <c r="M72" s="37"/>
    </row>
    <row r="73" spans="1:14" ht="18" x14ac:dyDescent="0.3">
      <c r="A73" s="51"/>
      <c r="B73" s="50" t="s">
        <v>2044</v>
      </c>
      <c r="C73" s="51"/>
      <c r="D73" s="51"/>
      <c r="E73" s="51"/>
      <c r="F73" s="51"/>
      <c r="G73" s="51"/>
      <c r="H73" s="37"/>
    </row>
    <row r="74" spans="1:14" ht="15" customHeight="1" x14ac:dyDescent="0.3">
      <c r="A74" s="64"/>
      <c r="B74" s="65" t="s">
        <v>2131</v>
      </c>
      <c r="C74" s="64" t="s">
        <v>2132</v>
      </c>
      <c r="D74" s="64" t="s">
        <v>2133</v>
      </c>
      <c r="E74" s="67" t="s">
        <v>2134</v>
      </c>
      <c r="F74" s="67" t="s">
        <v>2135</v>
      </c>
      <c r="G74" s="64" t="s">
        <v>2136</v>
      </c>
      <c r="H74" s="56"/>
      <c r="I74" s="56"/>
      <c r="J74" s="56"/>
      <c r="K74" s="56"/>
      <c r="L74" s="56"/>
      <c r="M74" s="56"/>
      <c r="N74" s="56"/>
    </row>
    <row r="75" spans="1:14" x14ac:dyDescent="0.3">
      <c r="A75" s="53" t="s">
        <v>2137</v>
      </c>
      <c r="B75" s="53" t="s">
        <v>2138</v>
      </c>
      <c r="C75" s="80">
        <v>4.6849999999999996</v>
      </c>
      <c r="D75" s="80" t="s">
        <v>542</v>
      </c>
      <c r="E75" s="80" t="s">
        <v>542</v>
      </c>
      <c r="F75" s="80" t="s">
        <v>542</v>
      </c>
      <c r="G75" s="80">
        <v>4.6849999999999996</v>
      </c>
      <c r="H75" s="37"/>
    </row>
    <row r="76" spans="1:14" x14ac:dyDescent="0.3">
      <c r="A76" s="53" t="s">
        <v>2139</v>
      </c>
      <c r="B76" s="53" t="s">
        <v>2140</v>
      </c>
      <c r="C76" s="80">
        <v>20.74</v>
      </c>
      <c r="D76" s="80" t="s">
        <v>542</v>
      </c>
      <c r="E76" s="80" t="s">
        <v>542</v>
      </c>
      <c r="F76" s="80" t="s">
        <v>542</v>
      </c>
      <c r="G76" s="80">
        <v>20.74</v>
      </c>
    </row>
    <row r="77" spans="1:14" ht="57.6" outlineLevel="1" x14ac:dyDescent="0.3">
      <c r="A77" s="53" t="s">
        <v>2141</v>
      </c>
      <c r="G77" s="53" t="s">
        <v>2142</v>
      </c>
      <c r="H77" s="37"/>
    </row>
    <row r="78" spans="1:14" outlineLevel="1" x14ac:dyDescent="0.3">
      <c r="A78" s="53" t="s">
        <v>2143</v>
      </c>
      <c r="H78" s="37"/>
    </row>
    <row r="79" spans="1:14" outlineLevel="1" x14ac:dyDescent="0.3">
      <c r="A79" s="53" t="s">
        <v>2144</v>
      </c>
      <c r="H79" s="37"/>
    </row>
    <row r="80" spans="1:14" outlineLevel="1" x14ac:dyDescent="0.3">
      <c r="A80" s="53" t="s">
        <v>2145</v>
      </c>
      <c r="H80" s="37"/>
    </row>
    <row r="81" spans="1:8" x14ac:dyDescent="0.3">
      <c r="A81" s="64"/>
      <c r="B81" s="65" t="s">
        <v>2146</v>
      </c>
      <c r="C81" s="64" t="s">
        <v>761</v>
      </c>
      <c r="D81" s="64" t="s">
        <v>762</v>
      </c>
      <c r="E81" s="67" t="s">
        <v>2147</v>
      </c>
      <c r="F81" s="67" t="s">
        <v>2148</v>
      </c>
      <c r="G81" s="67" t="s">
        <v>2149</v>
      </c>
      <c r="H81" s="37"/>
    </row>
    <row r="82" spans="1:8" x14ac:dyDescent="0.3">
      <c r="A82" s="53" t="s">
        <v>2150</v>
      </c>
      <c r="B82" s="53" t="s">
        <v>2151</v>
      </c>
      <c r="C82" s="80">
        <v>9.4720310499063205E-4</v>
      </c>
      <c r="D82" s="80" t="s">
        <v>542</v>
      </c>
      <c r="E82" s="80" t="s">
        <v>542</v>
      </c>
      <c r="F82" s="80" t="s">
        <v>542</v>
      </c>
      <c r="G82" s="80">
        <v>9.4720310499063205E-4</v>
      </c>
      <c r="H82" s="37"/>
    </row>
    <row r="83" spans="1:8" x14ac:dyDescent="0.3">
      <c r="A83" s="53" t="s">
        <v>2152</v>
      </c>
      <c r="B83" s="53" t="s">
        <v>2153</v>
      </c>
      <c r="C83" s="80">
        <v>1.20530868330774E-3</v>
      </c>
      <c r="D83" s="80" t="s">
        <v>542</v>
      </c>
      <c r="E83" s="80" t="s">
        <v>542</v>
      </c>
      <c r="F83" s="80" t="s">
        <v>542</v>
      </c>
      <c r="G83" s="80">
        <v>1.20530868330774E-3</v>
      </c>
      <c r="H83" s="37"/>
    </row>
    <row r="84" spans="1:8" x14ac:dyDescent="0.3">
      <c r="A84" s="53" t="s">
        <v>2154</v>
      </c>
      <c r="B84" s="53" t="s">
        <v>2155</v>
      </c>
      <c r="C84" s="80">
        <v>3.7312891555706199E-4</v>
      </c>
      <c r="D84" s="80" t="s">
        <v>542</v>
      </c>
      <c r="E84" s="80" t="s">
        <v>542</v>
      </c>
      <c r="F84" s="80" t="s">
        <v>542</v>
      </c>
      <c r="G84" s="80">
        <v>3.7312891555706199E-4</v>
      </c>
      <c r="H84" s="37"/>
    </row>
    <row r="85" spans="1:8" x14ac:dyDescent="0.3">
      <c r="A85" s="53" t="s">
        <v>2156</v>
      </c>
      <c r="B85" s="53" t="s">
        <v>2157</v>
      </c>
      <c r="C85" s="80">
        <v>2.5504851353689201E-4</v>
      </c>
      <c r="D85" s="80" t="s">
        <v>542</v>
      </c>
      <c r="E85" s="80" t="s">
        <v>542</v>
      </c>
      <c r="F85" s="80" t="s">
        <v>542</v>
      </c>
      <c r="G85" s="80">
        <v>2.5504851353689201E-4</v>
      </c>
      <c r="H85" s="37"/>
    </row>
    <row r="86" spans="1:8" x14ac:dyDescent="0.3">
      <c r="A86" s="53" t="s">
        <v>2158</v>
      </c>
      <c r="B86" s="53" t="s">
        <v>2159</v>
      </c>
      <c r="C86" s="80">
        <v>0</v>
      </c>
      <c r="D86" s="80" t="s">
        <v>542</v>
      </c>
      <c r="E86" s="80" t="s">
        <v>542</v>
      </c>
      <c r="F86" s="80" t="s">
        <v>542</v>
      </c>
      <c r="G86" s="80">
        <v>0</v>
      </c>
      <c r="H86" s="37"/>
    </row>
    <row r="87" spans="1:8" outlineLevel="1" x14ac:dyDescent="0.3">
      <c r="A87" s="53" t="s">
        <v>2160</v>
      </c>
      <c r="H87" s="37"/>
    </row>
    <row r="88" spans="1:8" outlineLevel="1" x14ac:dyDescent="0.3">
      <c r="A88" s="53" t="s">
        <v>2161</v>
      </c>
      <c r="H88" s="37"/>
    </row>
    <row r="89" spans="1:8" outlineLevel="1" x14ac:dyDescent="0.3">
      <c r="A89" s="53" t="s">
        <v>2162</v>
      </c>
      <c r="H89" s="37"/>
    </row>
    <row r="90" spans="1:8" outlineLevel="1" x14ac:dyDescent="0.3">
      <c r="A90" s="53" t="s">
        <v>2163</v>
      </c>
      <c r="H90" s="37"/>
    </row>
    <row r="91" spans="1:8" x14ac:dyDescent="0.3">
      <c r="H91" s="37"/>
    </row>
    <row r="92" spans="1:8" x14ac:dyDescent="0.3">
      <c r="H92" s="37"/>
    </row>
    <row r="93" spans="1:8" x14ac:dyDescent="0.3">
      <c r="H93" s="37"/>
    </row>
    <row r="94" spans="1:8" x14ac:dyDescent="0.3">
      <c r="H94" s="37"/>
    </row>
    <row r="95" spans="1:8" x14ac:dyDescent="0.3">
      <c r="H95" s="37"/>
    </row>
    <row r="96" spans="1:8" x14ac:dyDescent="0.3">
      <c r="H96" s="37"/>
    </row>
    <row r="97" spans="8:8" x14ac:dyDescent="0.3">
      <c r="H97" s="37"/>
    </row>
    <row r="98" spans="8:8" x14ac:dyDescent="0.3">
      <c r="H98" s="37"/>
    </row>
    <row r="99" spans="8:8" x14ac:dyDescent="0.3">
      <c r="H99" s="37"/>
    </row>
    <row r="100" spans="8:8" x14ac:dyDescent="0.3">
      <c r="H100" s="37"/>
    </row>
    <row r="101" spans="8:8" x14ac:dyDescent="0.3">
      <c r="H101" s="37"/>
    </row>
    <row r="102" spans="8:8" x14ac:dyDescent="0.3">
      <c r="H102" s="37"/>
    </row>
    <row r="103" spans="8:8" x14ac:dyDescent="0.3">
      <c r="H103" s="37"/>
    </row>
    <row r="104" spans="8:8" x14ac:dyDescent="0.3">
      <c r="H104" s="37"/>
    </row>
    <row r="105" spans="8:8" x14ac:dyDescent="0.3">
      <c r="H105" s="37"/>
    </row>
    <row r="106" spans="8:8" x14ac:dyDescent="0.3">
      <c r="H106" s="37"/>
    </row>
    <row r="107" spans="8:8" x14ac:dyDescent="0.3">
      <c r="H107" s="37"/>
    </row>
    <row r="108" spans="8:8" x14ac:dyDescent="0.3">
      <c r="H108" s="37"/>
    </row>
    <row r="109" spans="8:8" x14ac:dyDescent="0.3">
      <c r="H109" s="37"/>
    </row>
    <row r="110" spans="8:8" x14ac:dyDescent="0.3">
      <c r="H110" s="37"/>
    </row>
    <row r="111" spans="8:8" x14ac:dyDescent="0.3">
      <c r="H111" s="37"/>
    </row>
    <row r="112" spans="8:8" x14ac:dyDescent="0.3">
      <c r="H112" s="37"/>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DC0CE43C-C4EF-4F27-9E98-31AFB785238E}"/>
    <hyperlink ref="B7" location="'E. Optional ECB-ECAIs data'!B12" display="1. Additional information on the programme" xr:uid="{B1F1068D-51AC-42FF-AE30-94270B017067}"/>
    <hyperlink ref="B9" location="'E. Optional ECB-ECAIs data'!B73" display="3.  Additional information on the asset distribution" xr:uid="{94146B86-DA3E-4206-B850-596580EE5D6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E4FF3-555F-49DE-8D4F-D40C11D1AE81}">
  <sheetPr>
    <tabColor theme="3" tint="9.9978637043366805E-2"/>
  </sheetPr>
  <dimension ref="A1:G639"/>
  <sheetViews>
    <sheetView zoomScale="80" zoomScaleNormal="80" workbookViewId="0"/>
  </sheetViews>
  <sheetFormatPr defaultColWidth="8.88671875" defaultRowHeight="14.4" x14ac:dyDescent="0.3"/>
  <cols>
    <col min="1" max="1" width="14.88671875" style="2" customWidth="1"/>
    <col min="2" max="2" width="64.88671875" style="2" customWidth="1"/>
    <col min="3" max="4" width="41" style="2" customWidth="1"/>
    <col min="5" max="5" width="6.88671875" style="2" customWidth="1"/>
    <col min="6" max="7" width="41" style="2" customWidth="1"/>
    <col min="8" max="16384" width="8.88671875" style="2"/>
  </cols>
  <sheetData>
    <row r="1" spans="1:7" ht="31.2" x14ac:dyDescent="0.3">
      <c r="A1" s="1" t="s">
        <v>2164</v>
      </c>
      <c r="B1" s="1"/>
      <c r="C1" s="37"/>
      <c r="D1" s="37"/>
      <c r="E1" s="37"/>
      <c r="F1" s="22" t="s">
        <v>177</v>
      </c>
      <c r="G1" s="160"/>
    </row>
    <row r="2" spans="1:7" ht="15" thickBot="1" x14ac:dyDescent="0.35">
      <c r="A2" s="37"/>
      <c r="B2" s="38"/>
      <c r="C2" s="38"/>
      <c r="D2" s="37"/>
      <c r="E2" s="37"/>
      <c r="F2" s="37"/>
      <c r="G2" s="37"/>
    </row>
    <row r="3" spans="1:7" ht="18.600000000000001" thickBot="1" x14ac:dyDescent="0.35">
      <c r="A3" s="40"/>
      <c r="B3" s="41" t="s">
        <v>178</v>
      </c>
      <c r="C3" s="42" t="s">
        <v>179</v>
      </c>
      <c r="D3" s="40"/>
      <c r="E3" s="40"/>
      <c r="F3" s="37"/>
      <c r="G3" s="37"/>
    </row>
    <row r="4" spans="1:7" x14ac:dyDescent="0.3">
      <c r="A4" s="39"/>
      <c r="B4" s="39"/>
      <c r="C4" s="39"/>
      <c r="D4" s="39"/>
      <c r="E4" s="39"/>
      <c r="F4" s="39"/>
      <c r="G4" s="39"/>
    </row>
    <row r="5" spans="1:7" ht="18" x14ac:dyDescent="0.3">
      <c r="A5" s="43"/>
      <c r="B5" s="341" t="s">
        <v>2165</v>
      </c>
      <c r="C5" s="342"/>
      <c r="D5" s="39"/>
      <c r="E5" s="45"/>
      <c r="F5" s="45"/>
      <c r="G5" s="45"/>
    </row>
    <row r="6" spans="1:7" x14ac:dyDescent="0.3">
      <c r="A6" s="314"/>
      <c r="B6" s="343" t="s">
        <v>2166</v>
      </c>
      <c r="C6" s="343"/>
      <c r="D6" s="315"/>
      <c r="E6" s="39"/>
      <c r="F6" s="39"/>
      <c r="G6" s="39"/>
    </row>
    <row r="7" spans="1:7" x14ac:dyDescent="0.3">
      <c r="A7" s="39"/>
      <c r="B7" s="344" t="s">
        <v>2167</v>
      </c>
      <c r="C7" s="345"/>
      <c r="D7" s="315"/>
      <c r="E7" s="39"/>
      <c r="F7" s="39"/>
      <c r="G7" s="39"/>
    </row>
    <row r="8" spans="1:7" x14ac:dyDescent="0.3">
      <c r="A8" s="39"/>
      <c r="B8" s="346" t="s">
        <v>2168</v>
      </c>
      <c r="C8" s="347"/>
      <c r="D8" s="315"/>
      <c r="E8" s="39"/>
      <c r="F8" s="39"/>
      <c r="G8" s="39"/>
    </row>
    <row r="9" spans="1:7" ht="15" thickBot="1" x14ac:dyDescent="0.35">
      <c r="A9" s="39"/>
      <c r="B9" s="348" t="s">
        <v>2169</v>
      </c>
      <c r="C9" s="349"/>
      <c r="D9" s="39"/>
      <c r="E9" s="39"/>
      <c r="F9" s="39"/>
      <c r="G9" s="39"/>
    </row>
    <row r="10" spans="1:7" x14ac:dyDescent="0.3">
      <c r="A10" s="39"/>
      <c r="B10" s="316"/>
      <c r="C10" s="317"/>
      <c r="D10" s="39"/>
      <c r="E10" s="39"/>
      <c r="F10" s="39"/>
      <c r="G10" s="39"/>
    </row>
    <row r="11" spans="1:7" x14ac:dyDescent="0.3">
      <c r="A11" s="39"/>
      <c r="B11" s="49"/>
      <c r="C11" s="39"/>
      <c r="D11" s="39"/>
      <c r="E11" s="39"/>
      <c r="F11" s="39"/>
      <c r="G11" s="39"/>
    </row>
    <row r="12" spans="1:7" x14ac:dyDescent="0.3">
      <c r="A12" s="39"/>
      <c r="B12" s="49"/>
      <c r="C12" s="39"/>
      <c r="D12" s="39"/>
      <c r="E12" s="39"/>
      <c r="F12" s="39"/>
      <c r="G12" s="39"/>
    </row>
    <row r="13" spans="1:7" ht="18.75" customHeight="1" x14ac:dyDescent="0.3">
      <c r="A13" s="50"/>
      <c r="B13" s="340" t="s">
        <v>2166</v>
      </c>
      <c r="C13" s="340"/>
      <c r="D13" s="50"/>
      <c r="E13" s="50"/>
      <c r="F13" s="50"/>
      <c r="G13" s="50"/>
    </row>
    <row r="14" spans="1:7" x14ac:dyDescent="0.3">
      <c r="A14" s="64"/>
      <c r="B14" s="64" t="s">
        <v>2170</v>
      </c>
      <c r="C14" s="64" t="s">
        <v>229</v>
      </c>
      <c r="D14" s="64" t="s">
        <v>2171</v>
      </c>
      <c r="E14" s="64"/>
      <c r="F14" s="64" t="s">
        <v>2172</v>
      </c>
      <c r="G14" s="64" t="s">
        <v>2173</v>
      </c>
    </row>
    <row r="15" spans="1:7" x14ac:dyDescent="0.3">
      <c r="A15" s="53" t="s">
        <v>2174</v>
      </c>
      <c r="B15" s="125" t="s">
        <v>2175</v>
      </c>
      <c r="C15" s="99">
        <v>0</v>
      </c>
      <c r="D15" s="318" t="s">
        <v>2791</v>
      </c>
      <c r="F15" s="82" t="str">
        <f>IF(OR('[1]B1. HTT Mortgage Assets'!$C$15=0,C15="[For completion]"),"",C15/'[1]B1. HTT Mortgage Assets'!$C$15)</f>
        <v/>
      </c>
      <c r="G15" s="82" t="str">
        <f>IF(OR('[1]B1. HTT Mortgage Assets'!$F$28=0,D15="[For completion]"),"",D15/'[1]B1. HTT Mortgage Assets'!$F$28)</f>
        <v/>
      </c>
    </row>
    <row r="16" spans="1:7" x14ac:dyDescent="0.3">
      <c r="A16" s="53" t="s">
        <v>2176</v>
      </c>
      <c r="B16" s="68" t="s">
        <v>2177</v>
      </c>
      <c r="C16" s="99">
        <v>0</v>
      </c>
      <c r="D16" s="318" t="s">
        <v>2791</v>
      </c>
      <c r="F16" s="82" t="str">
        <f>IF(OR('[1]B1. HTT Mortgage Assets'!$C$15=0,C16="[For completion]"),"",C16/'[1]B1. HTT Mortgage Assets'!$C$15)</f>
        <v/>
      </c>
      <c r="G16" s="82" t="str">
        <f>IF(OR('[1]B1. HTT Mortgage Assets'!$F$28=0,D16="[For completion]"),"",D16/'[1]B1. HTT Mortgage Assets'!$F$28)</f>
        <v/>
      </c>
    </row>
    <row r="17" spans="1:7" x14ac:dyDescent="0.3">
      <c r="A17" s="53" t="s">
        <v>2178</v>
      </c>
      <c r="B17" s="68" t="s">
        <v>2179</v>
      </c>
      <c r="C17" s="99">
        <v>0</v>
      </c>
      <c r="D17" s="318" t="s">
        <v>2791</v>
      </c>
      <c r="F17" s="82" t="str">
        <f>IF(OR('[1]B1. HTT Mortgage Assets'!$C$15=0,C17="[For completion]"),"",C17/'[1]B1. HTT Mortgage Assets'!$C$15)</f>
        <v/>
      </c>
      <c r="G17" s="82" t="str">
        <f>IF(OR('[1]B1. HTT Mortgage Assets'!$F$28=0,D17="[For completion]"),"",D17/'[1]B1. HTT Mortgage Assets'!$F$28)</f>
        <v/>
      </c>
    </row>
    <row r="18" spans="1:7" x14ac:dyDescent="0.3">
      <c r="A18" s="53" t="s">
        <v>2180</v>
      </c>
      <c r="B18" s="68" t="s">
        <v>2181</v>
      </c>
      <c r="C18" s="85">
        <f>SUM(C15:C17)</f>
        <v>0</v>
      </c>
      <c r="D18" s="162">
        <f>SUM(D15:D17)</f>
        <v>0</v>
      </c>
      <c r="F18" s="82">
        <f>SUM(F15:F17)</f>
        <v>0</v>
      </c>
      <c r="G18" s="82">
        <f>SUM(G15:G17)</f>
        <v>0</v>
      </c>
    </row>
    <row r="19" spans="1:7" x14ac:dyDescent="0.3">
      <c r="A19" s="68" t="s">
        <v>2182</v>
      </c>
      <c r="B19" s="124" t="s">
        <v>2183</v>
      </c>
      <c r="C19" s="122">
        <v>0</v>
      </c>
      <c r="D19" s="122"/>
      <c r="F19" s="122"/>
      <c r="G19" s="122"/>
    </row>
    <row r="20" spans="1:7" x14ac:dyDescent="0.3">
      <c r="A20" s="68" t="s">
        <v>2184</v>
      </c>
      <c r="B20" s="149" t="s">
        <v>273</v>
      </c>
      <c r="C20" s="122"/>
      <c r="D20" s="122"/>
      <c r="F20" s="122"/>
      <c r="G20" s="122"/>
    </row>
    <row r="21" spans="1:7" x14ac:dyDescent="0.3">
      <c r="A21" s="68" t="s">
        <v>2185</v>
      </c>
      <c r="B21" s="149" t="s">
        <v>273</v>
      </c>
      <c r="C21" s="122"/>
      <c r="D21" s="122"/>
      <c r="F21" s="122"/>
      <c r="G21" s="122"/>
    </row>
    <row r="22" spans="1:7" x14ac:dyDescent="0.3">
      <c r="A22" s="68" t="s">
        <v>2186</v>
      </c>
      <c r="B22" s="149" t="s">
        <v>273</v>
      </c>
      <c r="C22" s="122"/>
      <c r="D22" s="122"/>
      <c r="F22" s="122"/>
      <c r="G22" s="122"/>
    </row>
    <row r="23" spans="1:7" x14ac:dyDescent="0.3">
      <c r="A23" s="68" t="s">
        <v>2187</v>
      </c>
      <c r="B23" s="149" t="s">
        <v>273</v>
      </c>
      <c r="C23" s="122"/>
      <c r="D23" s="122"/>
      <c r="F23" s="122"/>
      <c r="G23" s="122"/>
    </row>
    <row r="24" spans="1:7" ht="18" x14ac:dyDescent="0.3">
      <c r="A24" s="50"/>
      <c r="B24" s="340" t="s">
        <v>2167</v>
      </c>
      <c r="C24" s="340"/>
      <c r="D24" s="50"/>
      <c r="E24" s="50"/>
      <c r="F24" s="50"/>
      <c r="G24" s="50"/>
    </row>
    <row r="25" spans="1:7" x14ac:dyDescent="0.3">
      <c r="A25" s="64"/>
      <c r="B25" s="64" t="s">
        <v>2188</v>
      </c>
      <c r="C25" s="64" t="s">
        <v>229</v>
      </c>
      <c r="D25" s="64"/>
      <c r="E25" s="64"/>
      <c r="F25" s="64" t="s">
        <v>2189</v>
      </c>
      <c r="G25" s="64"/>
    </row>
    <row r="26" spans="1:7" x14ac:dyDescent="0.3">
      <c r="A26" s="53" t="s">
        <v>2190</v>
      </c>
      <c r="B26" s="53" t="s">
        <v>728</v>
      </c>
      <c r="C26" s="69" t="s">
        <v>1150</v>
      </c>
      <c r="D26" s="69"/>
      <c r="E26" s="39"/>
      <c r="F26" s="82" t="str">
        <f>IF($C$29=0,"",IF(C26="[For completion]","",C26/$C$29))</f>
        <v/>
      </c>
      <c r="G26" s="32"/>
    </row>
    <row r="27" spans="1:7" x14ac:dyDescent="0.3">
      <c r="A27" s="53" t="s">
        <v>2191</v>
      </c>
      <c r="B27" s="53" t="s">
        <v>730</v>
      </c>
      <c r="C27" s="69" t="s">
        <v>542</v>
      </c>
      <c r="D27" s="69"/>
      <c r="E27" s="39"/>
      <c r="F27" s="82" t="str">
        <f>IF($C$29=0,"",IF(C27="[For completion]","",C27/$C$29))</f>
        <v/>
      </c>
      <c r="G27" s="32"/>
    </row>
    <row r="28" spans="1:7" x14ac:dyDescent="0.3">
      <c r="A28" s="53" t="s">
        <v>2192</v>
      </c>
      <c r="B28" s="53" t="s">
        <v>269</v>
      </c>
      <c r="C28" s="69" t="s">
        <v>542</v>
      </c>
      <c r="D28" s="69"/>
      <c r="E28" s="39"/>
      <c r="F28" s="82" t="str">
        <f>IF($C$29=0,"",IF(C28="[For completion]","",C28/$C$29))</f>
        <v/>
      </c>
      <c r="G28" s="32"/>
    </row>
    <row r="29" spans="1:7" x14ac:dyDescent="0.3">
      <c r="A29" s="53" t="s">
        <v>2193</v>
      </c>
      <c r="B29" s="138" t="s">
        <v>271</v>
      </c>
      <c r="C29" s="108">
        <f>SUM(C26:C28)</f>
        <v>0</v>
      </c>
      <c r="D29" s="39"/>
      <c r="E29" s="39"/>
      <c r="F29" s="139">
        <f>SUM(F26:F28)</f>
        <v>0</v>
      </c>
      <c r="G29" s="32"/>
    </row>
    <row r="30" spans="1:7" x14ac:dyDescent="0.3">
      <c r="A30" s="53" t="s">
        <v>2194</v>
      </c>
      <c r="B30" s="140" t="s">
        <v>736</v>
      </c>
      <c r="C30" s="69"/>
      <c r="D30" s="55"/>
      <c r="E30" s="39"/>
      <c r="F30" s="82" t="str">
        <f>IF($C$29=0,"",IF(C30="[For completion]","",C30/$C$29))</f>
        <v/>
      </c>
      <c r="G30" s="32"/>
    </row>
    <row r="31" spans="1:7" x14ac:dyDescent="0.3">
      <c r="A31" s="53" t="s">
        <v>2195</v>
      </c>
      <c r="B31" s="140" t="s">
        <v>2196</v>
      </c>
      <c r="C31" s="69"/>
      <c r="D31" s="55"/>
      <c r="E31" s="39"/>
      <c r="F31" s="82" t="str">
        <f t="shared" ref="F31:F39" si="0">IF($C$29=0,"",IF(C31="[For completion]","",C31/$C$29))</f>
        <v/>
      </c>
      <c r="G31" s="319"/>
    </row>
    <row r="32" spans="1:7" x14ac:dyDescent="0.3">
      <c r="A32" s="53" t="s">
        <v>2197</v>
      </c>
      <c r="B32" s="140" t="s">
        <v>2198</v>
      </c>
      <c r="C32" s="69"/>
      <c r="D32" s="55"/>
      <c r="E32" s="39"/>
      <c r="F32" s="82" t="str">
        <f>IF($C$29=0,"",IF(C32="[For completion]","",C32/$C$29))</f>
        <v/>
      </c>
      <c r="G32" s="319"/>
    </row>
    <row r="33" spans="1:7" x14ac:dyDescent="0.3">
      <c r="A33" s="53" t="s">
        <v>2199</v>
      </c>
      <c r="B33" s="140" t="s">
        <v>2200</v>
      </c>
      <c r="C33" s="69"/>
      <c r="D33" s="55"/>
      <c r="E33" s="39"/>
      <c r="F33" s="82" t="str">
        <f t="shared" si="0"/>
        <v/>
      </c>
      <c r="G33" s="319"/>
    </row>
    <row r="34" spans="1:7" x14ac:dyDescent="0.3">
      <c r="A34" s="53" t="s">
        <v>2201</v>
      </c>
      <c r="B34" s="140" t="s">
        <v>2202</v>
      </c>
      <c r="C34" s="69"/>
      <c r="D34" s="55"/>
      <c r="E34" s="39"/>
      <c r="F34" s="82" t="str">
        <f t="shared" si="0"/>
        <v/>
      </c>
      <c r="G34" s="319"/>
    </row>
    <row r="35" spans="1:7" x14ac:dyDescent="0.3">
      <c r="A35" s="53" t="s">
        <v>2203</v>
      </c>
      <c r="B35" s="140" t="s">
        <v>2204</v>
      </c>
      <c r="C35" s="69"/>
      <c r="D35" s="55"/>
      <c r="E35" s="39"/>
      <c r="F35" s="82" t="str">
        <f t="shared" si="0"/>
        <v/>
      </c>
      <c r="G35" s="319"/>
    </row>
    <row r="36" spans="1:7" x14ac:dyDescent="0.3">
      <c r="A36" s="53" t="s">
        <v>2205</v>
      </c>
      <c r="B36" s="140" t="s">
        <v>2206</v>
      </c>
      <c r="C36" s="69"/>
      <c r="D36" s="55"/>
      <c r="E36" s="39"/>
      <c r="F36" s="82" t="str">
        <f t="shared" si="0"/>
        <v/>
      </c>
      <c r="G36" s="319"/>
    </row>
    <row r="37" spans="1:7" x14ac:dyDescent="0.3">
      <c r="A37" s="53" t="s">
        <v>2207</v>
      </c>
      <c r="B37" s="140" t="s">
        <v>2208</v>
      </c>
      <c r="C37" s="69"/>
      <c r="D37" s="55"/>
      <c r="E37" s="39"/>
      <c r="F37" s="82" t="str">
        <f t="shared" si="0"/>
        <v/>
      </c>
      <c r="G37" s="319"/>
    </row>
    <row r="38" spans="1:7" x14ac:dyDescent="0.3">
      <c r="A38" s="53" t="s">
        <v>2209</v>
      </c>
      <c r="B38" s="140" t="s">
        <v>2210</v>
      </c>
      <c r="C38" s="69"/>
      <c r="D38" s="55"/>
      <c r="F38" s="82" t="str">
        <f t="shared" si="0"/>
        <v/>
      </c>
      <c r="G38" s="319"/>
    </row>
    <row r="39" spans="1:7" x14ac:dyDescent="0.3">
      <c r="A39" s="53" t="s">
        <v>2211</v>
      </c>
      <c r="B39" s="320" t="s">
        <v>2212</v>
      </c>
      <c r="C39" s="69"/>
      <c r="D39" s="55"/>
      <c r="F39" s="82" t="str">
        <f t="shared" si="0"/>
        <v/>
      </c>
      <c r="G39" s="122"/>
    </row>
    <row r="40" spans="1:7" x14ac:dyDescent="0.3">
      <c r="A40" s="53" t="s">
        <v>2213</v>
      </c>
      <c r="B40" s="149" t="s">
        <v>273</v>
      </c>
      <c r="C40" s="88"/>
      <c r="D40" s="142"/>
      <c r="F40" s="60"/>
      <c r="G40" s="60"/>
    </row>
    <row r="41" spans="1:7" x14ac:dyDescent="0.3">
      <c r="A41" s="53" t="s">
        <v>2214</v>
      </c>
      <c r="B41" s="149" t="s">
        <v>273</v>
      </c>
      <c r="C41" s="88"/>
      <c r="D41" s="142"/>
      <c r="E41" s="56"/>
      <c r="F41" s="60"/>
      <c r="G41" s="60"/>
    </row>
    <row r="42" spans="1:7" x14ac:dyDescent="0.3">
      <c r="A42" s="53" t="s">
        <v>2215</v>
      </c>
      <c r="B42" s="149" t="s">
        <v>273</v>
      </c>
      <c r="C42" s="88"/>
      <c r="D42" s="142"/>
      <c r="E42" s="56"/>
      <c r="F42" s="60"/>
      <c r="G42" s="60"/>
    </row>
    <row r="43" spans="1:7" x14ac:dyDescent="0.3">
      <c r="A43" s="53" t="s">
        <v>2216</v>
      </c>
      <c r="B43" s="149" t="s">
        <v>273</v>
      </c>
      <c r="C43" s="88"/>
      <c r="D43" s="142"/>
      <c r="E43" s="56"/>
      <c r="F43" s="60"/>
      <c r="G43" s="60"/>
    </row>
    <row r="44" spans="1:7" x14ac:dyDescent="0.3">
      <c r="A44" s="53" t="s">
        <v>2217</v>
      </c>
      <c r="B44" s="149" t="s">
        <v>273</v>
      </c>
      <c r="C44" s="88"/>
      <c r="D44" s="142"/>
      <c r="E44" s="56"/>
      <c r="F44" s="60"/>
      <c r="G44" s="60"/>
    </row>
    <row r="45" spans="1:7" x14ac:dyDescent="0.3">
      <c r="A45" s="53" t="s">
        <v>2218</v>
      </c>
      <c r="B45" s="149" t="s">
        <v>273</v>
      </c>
      <c r="C45" s="88"/>
      <c r="D45" s="142"/>
      <c r="E45" s="56"/>
      <c r="F45" s="60"/>
      <c r="G45" s="60"/>
    </row>
    <row r="46" spans="1:7" x14ac:dyDescent="0.3">
      <c r="A46" s="53" t="s">
        <v>2219</v>
      </c>
      <c r="B46" s="149" t="s">
        <v>273</v>
      </c>
      <c r="C46" s="88"/>
      <c r="D46" s="142"/>
      <c r="E46" s="56"/>
      <c r="F46" s="60"/>
    </row>
    <row r="47" spans="1:7" x14ac:dyDescent="0.3">
      <c r="A47" s="53" t="s">
        <v>2220</v>
      </c>
      <c r="B47" s="149" t="s">
        <v>273</v>
      </c>
      <c r="C47" s="88"/>
      <c r="D47" s="142"/>
      <c r="E47" s="56"/>
      <c r="F47" s="60"/>
    </row>
    <row r="48" spans="1:7" x14ac:dyDescent="0.3">
      <c r="A48" s="64"/>
      <c r="B48" s="64" t="s">
        <v>746</v>
      </c>
      <c r="C48" s="64" t="s">
        <v>747</v>
      </c>
      <c r="D48" s="64" t="s">
        <v>748</v>
      </c>
      <c r="E48" s="64"/>
      <c r="F48" s="64" t="s">
        <v>2221</v>
      </c>
      <c r="G48" s="64"/>
    </row>
    <row r="49" spans="1:7" x14ac:dyDescent="0.3">
      <c r="A49" s="53" t="s">
        <v>2222</v>
      </c>
      <c r="B49" s="53" t="s">
        <v>2223</v>
      </c>
      <c r="C49" s="321" t="s">
        <v>1150</v>
      </c>
      <c r="D49" s="321" t="s">
        <v>542</v>
      </c>
      <c r="E49" s="39"/>
      <c r="F49" s="144" t="s">
        <v>1150</v>
      </c>
      <c r="G49" s="122"/>
    </row>
    <row r="50" spans="1:7" x14ac:dyDescent="0.3">
      <c r="A50" s="53" t="s">
        <v>2224</v>
      </c>
      <c r="B50" s="322" t="s">
        <v>753</v>
      </c>
      <c r="C50" s="55"/>
      <c r="D50" s="55"/>
      <c r="E50" s="39"/>
      <c r="F50" s="55"/>
      <c r="G50" s="122"/>
    </row>
    <row r="51" spans="1:7" x14ac:dyDescent="0.3">
      <c r="A51" s="53" t="s">
        <v>2225</v>
      </c>
      <c r="B51" s="322" t="s">
        <v>755</v>
      </c>
      <c r="C51" s="55"/>
      <c r="D51" s="55"/>
      <c r="E51" s="39"/>
      <c r="F51" s="55"/>
      <c r="G51" s="122"/>
    </row>
    <row r="52" spans="1:7" x14ac:dyDescent="0.3">
      <c r="A52" s="53" t="s">
        <v>2226</v>
      </c>
      <c r="B52" s="58"/>
      <c r="C52" s="39"/>
      <c r="D52" s="39"/>
      <c r="E52" s="39"/>
      <c r="F52" s="39"/>
      <c r="G52" s="60"/>
    </row>
    <row r="53" spans="1:7" x14ac:dyDescent="0.3">
      <c r="A53" s="53" t="s">
        <v>2227</v>
      </c>
      <c r="B53" s="58"/>
      <c r="C53" s="39"/>
      <c r="D53" s="39"/>
      <c r="E53" s="39"/>
      <c r="F53" s="39"/>
      <c r="G53" s="60"/>
    </row>
    <row r="54" spans="1:7" x14ac:dyDescent="0.3">
      <c r="A54" s="53" t="s">
        <v>2228</v>
      </c>
      <c r="B54" s="58"/>
      <c r="C54" s="39"/>
      <c r="D54" s="55"/>
      <c r="E54" s="39"/>
      <c r="F54" s="39"/>
      <c r="G54" s="60"/>
    </row>
    <row r="55" spans="1:7" x14ac:dyDescent="0.3">
      <c r="A55" s="53" t="s">
        <v>2229</v>
      </c>
      <c r="B55" s="58"/>
      <c r="C55" s="39"/>
      <c r="D55" s="39"/>
      <c r="E55" s="39"/>
      <c r="F55" s="39"/>
      <c r="G55" s="60"/>
    </row>
    <row r="56" spans="1:7" x14ac:dyDescent="0.3">
      <c r="A56" s="64"/>
      <c r="B56" s="64" t="s">
        <v>760</v>
      </c>
      <c r="C56" s="64" t="s">
        <v>761</v>
      </c>
      <c r="D56" s="64" t="s">
        <v>762</v>
      </c>
      <c r="E56" s="64"/>
      <c r="F56" s="64" t="s">
        <v>2230</v>
      </c>
      <c r="G56" s="64"/>
    </row>
    <row r="57" spans="1:7" x14ac:dyDescent="0.3">
      <c r="A57" s="53" t="s">
        <v>2231</v>
      </c>
      <c r="B57" s="53" t="s">
        <v>764</v>
      </c>
      <c r="C57" s="74" t="s">
        <v>1150</v>
      </c>
      <c r="D57" s="74" t="s">
        <v>542</v>
      </c>
      <c r="E57" s="168"/>
      <c r="F57" s="144" t="s">
        <v>1150</v>
      </c>
      <c r="G57" s="122"/>
    </row>
    <row r="58" spans="1:7" x14ac:dyDescent="0.3">
      <c r="A58" s="53" t="s">
        <v>2232</v>
      </c>
      <c r="B58" s="39"/>
      <c r="C58" s="151"/>
      <c r="D58" s="151"/>
      <c r="E58" s="168"/>
      <c r="F58" s="151"/>
      <c r="G58" s="60"/>
    </row>
    <row r="59" spans="1:7" x14ac:dyDescent="0.3">
      <c r="A59" s="53" t="s">
        <v>2233</v>
      </c>
      <c r="B59" s="39"/>
      <c r="C59" s="151"/>
      <c r="D59" s="151"/>
      <c r="E59" s="168"/>
      <c r="F59" s="151"/>
      <c r="G59" s="60"/>
    </row>
    <row r="60" spans="1:7" x14ac:dyDescent="0.3">
      <c r="A60" s="53" t="s">
        <v>2234</v>
      </c>
      <c r="B60" s="39"/>
      <c r="C60" s="151"/>
      <c r="D60" s="151"/>
      <c r="E60" s="168"/>
      <c r="F60" s="151"/>
      <c r="G60" s="60"/>
    </row>
    <row r="61" spans="1:7" x14ac:dyDescent="0.3">
      <c r="A61" s="53" t="s">
        <v>2235</v>
      </c>
      <c r="B61" s="39"/>
      <c r="C61" s="151"/>
      <c r="D61" s="151"/>
      <c r="E61" s="168"/>
      <c r="F61" s="151"/>
      <c r="G61" s="60"/>
    </row>
    <row r="62" spans="1:7" x14ac:dyDescent="0.3">
      <c r="A62" s="53" t="s">
        <v>2236</v>
      </c>
      <c r="B62" s="39"/>
      <c r="C62" s="151"/>
      <c r="D62" s="151"/>
      <c r="E62" s="168"/>
      <c r="F62" s="151"/>
      <c r="G62" s="60"/>
    </row>
    <row r="63" spans="1:7" x14ac:dyDescent="0.3">
      <c r="A63" s="53" t="s">
        <v>2237</v>
      </c>
      <c r="B63" s="39"/>
      <c r="C63" s="151"/>
      <c r="D63" s="151"/>
      <c r="E63" s="168"/>
      <c r="F63" s="151"/>
      <c r="G63" s="60"/>
    </row>
    <row r="64" spans="1:7" x14ac:dyDescent="0.3">
      <c r="A64" s="64"/>
      <c r="B64" s="64" t="s">
        <v>771</v>
      </c>
      <c r="C64" s="64" t="s">
        <v>761</v>
      </c>
      <c r="D64" s="64" t="s">
        <v>762</v>
      </c>
      <c r="E64" s="64"/>
      <c r="F64" s="64" t="s">
        <v>2230</v>
      </c>
      <c r="G64" s="64"/>
    </row>
    <row r="65" spans="1:7" x14ac:dyDescent="0.3">
      <c r="A65" s="53" t="s">
        <v>2238</v>
      </c>
      <c r="B65" s="147" t="s">
        <v>773</v>
      </c>
      <c r="C65" s="148">
        <f>SUM(C66:C92)</f>
        <v>0</v>
      </c>
      <c r="D65" s="148">
        <f>SUM(D66:D92)</f>
        <v>0</v>
      </c>
      <c r="E65" s="151"/>
      <c r="F65" s="148">
        <f>SUM(F66:F92)</f>
        <v>0</v>
      </c>
      <c r="G65" s="60"/>
    </row>
    <row r="66" spans="1:7" x14ac:dyDescent="0.3">
      <c r="A66" s="53" t="s">
        <v>2239</v>
      </c>
      <c r="B66" s="53" t="s">
        <v>775</v>
      </c>
      <c r="C66" s="74" t="s">
        <v>1150</v>
      </c>
      <c r="D66" s="74" t="s">
        <v>542</v>
      </c>
      <c r="E66" s="151"/>
      <c r="F66" s="74" t="s">
        <v>1150</v>
      </c>
      <c r="G66" s="60"/>
    </row>
    <row r="67" spans="1:7" x14ac:dyDescent="0.3">
      <c r="A67" s="53" t="s">
        <v>2240</v>
      </c>
      <c r="B67" s="53" t="s">
        <v>777</v>
      </c>
      <c r="C67" s="74" t="s">
        <v>1150</v>
      </c>
      <c r="D67" s="74" t="s">
        <v>542</v>
      </c>
      <c r="E67" s="151"/>
      <c r="F67" s="74" t="s">
        <v>1150</v>
      </c>
      <c r="G67" s="60"/>
    </row>
    <row r="68" spans="1:7" x14ac:dyDescent="0.3">
      <c r="A68" s="53" t="s">
        <v>2241</v>
      </c>
      <c r="B68" s="53" t="s">
        <v>779</v>
      </c>
      <c r="C68" s="74" t="s">
        <v>1150</v>
      </c>
      <c r="D68" s="74" t="s">
        <v>542</v>
      </c>
      <c r="E68" s="151"/>
      <c r="F68" s="74" t="s">
        <v>1150</v>
      </c>
      <c r="G68" s="60"/>
    </row>
    <row r="69" spans="1:7" x14ac:dyDescent="0.3">
      <c r="A69" s="53" t="s">
        <v>2242</v>
      </c>
      <c r="B69" s="53" t="s">
        <v>781</v>
      </c>
      <c r="C69" s="74" t="s">
        <v>1150</v>
      </c>
      <c r="D69" s="74" t="s">
        <v>542</v>
      </c>
      <c r="E69" s="151"/>
      <c r="F69" s="74" t="s">
        <v>1150</v>
      </c>
      <c r="G69" s="60"/>
    </row>
    <row r="70" spans="1:7" x14ac:dyDescent="0.3">
      <c r="A70" s="53" t="s">
        <v>2243</v>
      </c>
      <c r="B70" s="53" t="s">
        <v>783</v>
      </c>
      <c r="C70" s="74" t="s">
        <v>1150</v>
      </c>
      <c r="D70" s="74" t="s">
        <v>542</v>
      </c>
      <c r="E70" s="151"/>
      <c r="F70" s="74" t="s">
        <v>1150</v>
      </c>
      <c r="G70" s="60"/>
    </row>
    <row r="71" spans="1:7" x14ac:dyDescent="0.3">
      <c r="A71" s="53" t="s">
        <v>2244</v>
      </c>
      <c r="B71" s="53" t="s">
        <v>785</v>
      </c>
      <c r="C71" s="74" t="s">
        <v>1150</v>
      </c>
      <c r="D71" s="74" t="s">
        <v>542</v>
      </c>
      <c r="E71" s="151"/>
      <c r="F71" s="74" t="s">
        <v>1150</v>
      </c>
      <c r="G71" s="60"/>
    </row>
    <row r="72" spans="1:7" x14ac:dyDescent="0.3">
      <c r="A72" s="53" t="s">
        <v>2245</v>
      </c>
      <c r="B72" s="53" t="s">
        <v>787</v>
      </c>
      <c r="C72" s="74" t="s">
        <v>1150</v>
      </c>
      <c r="D72" s="74" t="s">
        <v>542</v>
      </c>
      <c r="E72" s="151"/>
      <c r="F72" s="74" t="s">
        <v>1150</v>
      </c>
      <c r="G72" s="60"/>
    </row>
    <row r="73" spans="1:7" x14ac:dyDescent="0.3">
      <c r="A73" s="53" t="s">
        <v>2246</v>
      </c>
      <c r="B73" s="53" t="s">
        <v>789</v>
      </c>
      <c r="C73" s="74" t="s">
        <v>1150</v>
      </c>
      <c r="D73" s="74" t="s">
        <v>542</v>
      </c>
      <c r="E73" s="151"/>
      <c r="F73" s="74" t="s">
        <v>1150</v>
      </c>
      <c r="G73" s="60"/>
    </row>
    <row r="74" spans="1:7" x14ac:dyDescent="0.3">
      <c r="A74" s="53" t="s">
        <v>2247</v>
      </c>
      <c r="B74" s="53" t="s">
        <v>791</v>
      </c>
      <c r="C74" s="74" t="s">
        <v>1150</v>
      </c>
      <c r="D74" s="74" t="s">
        <v>542</v>
      </c>
      <c r="E74" s="151"/>
      <c r="F74" s="74" t="s">
        <v>1150</v>
      </c>
      <c r="G74" s="60"/>
    </row>
    <row r="75" spans="1:7" x14ac:dyDescent="0.3">
      <c r="A75" s="53" t="s">
        <v>2248</v>
      </c>
      <c r="B75" s="53" t="s">
        <v>793</v>
      </c>
      <c r="C75" s="74" t="s">
        <v>1150</v>
      </c>
      <c r="D75" s="74" t="s">
        <v>542</v>
      </c>
      <c r="E75" s="151"/>
      <c r="F75" s="74" t="s">
        <v>1150</v>
      </c>
      <c r="G75" s="60"/>
    </row>
    <row r="76" spans="1:7" x14ac:dyDescent="0.3">
      <c r="A76" s="53" t="s">
        <v>2249</v>
      </c>
      <c r="B76" s="53" t="s">
        <v>795</v>
      </c>
      <c r="C76" s="74" t="s">
        <v>1150</v>
      </c>
      <c r="D76" s="74" t="s">
        <v>542</v>
      </c>
      <c r="E76" s="151"/>
      <c r="F76" s="74" t="s">
        <v>1150</v>
      </c>
      <c r="G76" s="60"/>
    </row>
    <row r="77" spans="1:7" x14ac:dyDescent="0.3">
      <c r="A77" s="53" t="s">
        <v>2250</v>
      </c>
      <c r="B77" s="53" t="s">
        <v>797</v>
      </c>
      <c r="C77" s="74" t="s">
        <v>1150</v>
      </c>
      <c r="D77" s="74" t="s">
        <v>542</v>
      </c>
      <c r="E77" s="151"/>
      <c r="F77" s="74" t="s">
        <v>1150</v>
      </c>
      <c r="G77" s="60"/>
    </row>
    <row r="78" spans="1:7" x14ac:dyDescent="0.3">
      <c r="A78" s="53" t="s">
        <v>2251</v>
      </c>
      <c r="B78" s="53" t="s">
        <v>799</v>
      </c>
      <c r="C78" s="74" t="s">
        <v>1150</v>
      </c>
      <c r="D78" s="74" t="s">
        <v>542</v>
      </c>
      <c r="E78" s="151"/>
      <c r="F78" s="74" t="s">
        <v>1150</v>
      </c>
      <c r="G78" s="60"/>
    </row>
    <row r="79" spans="1:7" x14ac:dyDescent="0.3">
      <c r="A79" s="53" t="s">
        <v>2252</v>
      </c>
      <c r="B79" s="53" t="s">
        <v>801</v>
      </c>
      <c r="C79" s="74" t="s">
        <v>1150</v>
      </c>
      <c r="D79" s="74" t="s">
        <v>542</v>
      </c>
      <c r="E79" s="151"/>
      <c r="F79" s="74" t="s">
        <v>1150</v>
      </c>
      <c r="G79" s="60"/>
    </row>
    <row r="80" spans="1:7" x14ac:dyDescent="0.3">
      <c r="A80" s="53" t="s">
        <v>2253</v>
      </c>
      <c r="B80" s="53" t="s">
        <v>803</v>
      </c>
      <c r="C80" s="74" t="s">
        <v>1150</v>
      </c>
      <c r="D80" s="74" t="s">
        <v>542</v>
      </c>
      <c r="E80" s="151"/>
      <c r="F80" s="74" t="s">
        <v>1150</v>
      </c>
      <c r="G80" s="60"/>
    </row>
    <row r="81" spans="1:7" x14ac:dyDescent="0.3">
      <c r="A81" s="53" t="s">
        <v>2254</v>
      </c>
      <c r="B81" s="53" t="s">
        <v>805</v>
      </c>
      <c r="C81" s="74" t="s">
        <v>1150</v>
      </c>
      <c r="D81" s="74" t="s">
        <v>542</v>
      </c>
      <c r="E81" s="151"/>
      <c r="F81" s="74" t="s">
        <v>1150</v>
      </c>
      <c r="G81" s="60"/>
    </row>
    <row r="82" spans="1:7" x14ac:dyDescent="0.3">
      <c r="A82" s="53" t="s">
        <v>2255</v>
      </c>
      <c r="B82" s="53" t="s">
        <v>807</v>
      </c>
      <c r="C82" s="74" t="s">
        <v>1150</v>
      </c>
      <c r="D82" s="74" t="s">
        <v>542</v>
      </c>
      <c r="E82" s="151"/>
      <c r="F82" s="74" t="s">
        <v>1150</v>
      </c>
      <c r="G82" s="60"/>
    </row>
    <row r="83" spans="1:7" x14ac:dyDescent="0.3">
      <c r="A83" s="53" t="s">
        <v>2256</v>
      </c>
      <c r="B83" s="53" t="s">
        <v>809</v>
      </c>
      <c r="C83" s="74" t="s">
        <v>1150</v>
      </c>
      <c r="D83" s="74" t="s">
        <v>542</v>
      </c>
      <c r="E83" s="151"/>
      <c r="F83" s="74" t="s">
        <v>1150</v>
      </c>
      <c r="G83" s="60"/>
    </row>
    <row r="84" spans="1:7" x14ac:dyDescent="0.3">
      <c r="A84" s="53" t="s">
        <v>2257</v>
      </c>
      <c r="B84" s="53" t="s">
        <v>811</v>
      </c>
      <c r="C84" s="74" t="s">
        <v>1150</v>
      </c>
      <c r="D84" s="74" t="s">
        <v>542</v>
      </c>
      <c r="E84" s="151"/>
      <c r="F84" s="74" t="s">
        <v>1150</v>
      </c>
      <c r="G84" s="60"/>
    </row>
    <row r="85" spans="1:7" x14ac:dyDescent="0.3">
      <c r="A85" s="53" t="s">
        <v>2258</v>
      </c>
      <c r="B85" s="53" t="s">
        <v>813</v>
      </c>
      <c r="C85" s="74" t="s">
        <v>1150</v>
      </c>
      <c r="D85" s="74" t="s">
        <v>542</v>
      </c>
      <c r="E85" s="151"/>
      <c r="F85" s="74" t="s">
        <v>1150</v>
      </c>
      <c r="G85" s="60"/>
    </row>
    <row r="86" spans="1:7" x14ac:dyDescent="0.3">
      <c r="A86" s="53" t="s">
        <v>2259</v>
      </c>
      <c r="B86" s="53" t="s">
        <v>815</v>
      </c>
      <c r="C86" s="74" t="s">
        <v>1150</v>
      </c>
      <c r="D86" s="74" t="s">
        <v>542</v>
      </c>
      <c r="E86" s="151"/>
      <c r="F86" s="74" t="s">
        <v>1150</v>
      </c>
      <c r="G86" s="60"/>
    </row>
    <row r="87" spans="1:7" x14ac:dyDescent="0.3">
      <c r="A87" s="53" t="s">
        <v>2260</v>
      </c>
      <c r="B87" s="53" t="s">
        <v>817</v>
      </c>
      <c r="C87" s="74" t="s">
        <v>1150</v>
      </c>
      <c r="D87" s="74" t="s">
        <v>542</v>
      </c>
      <c r="E87" s="151"/>
      <c r="F87" s="74" t="s">
        <v>1150</v>
      </c>
      <c r="G87" s="60"/>
    </row>
    <row r="88" spans="1:7" x14ac:dyDescent="0.3">
      <c r="A88" s="53" t="s">
        <v>2261</v>
      </c>
      <c r="B88" s="53" t="s">
        <v>819</v>
      </c>
      <c r="C88" s="74" t="s">
        <v>1150</v>
      </c>
      <c r="D88" s="74" t="s">
        <v>542</v>
      </c>
      <c r="E88" s="151"/>
      <c r="F88" s="74" t="s">
        <v>1150</v>
      </c>
      <c r="G88" s="60"/>
    </row>
    <row r="89" spans="1:7" x14ac:dyDescent="0.3">
      <c r="A89" s="53" t="s">
        <v>2262</v>
      </c>
      <c r="B89" s="53" t="s">
        <v>821</v>
      </c>
      <c r="C89" s="74" t="s">
        <v>1150</v>
      </c>
      <c r="D89" s="74" t="s">
        <v>542</v>
      </c>
      <c r="E89" s="151"/>
      <c r="F89" s="74" t="s">
        <v>1150</v>
      </c>
      <c r="G89" s="60"/>
    </row>
    <row r="90" spans="1:7" x14ac:dyDescent="0.3">
      <c r="A90" s="53" t="s">
        <v>2263</v>
      </c>
      <c r="B90" s="53" t="s">
        <v>823</v>
      </c>
      <c r="C90" s="74" t="s">
        <v>1150</v>
      </c>
      <c r="D90" s="74" t="s">
        <v>542</v>
      </c>
      <c r="E90" s="151"/>
      <c r="F90" s="74" t="s">
        <v>1150</v>
      </c>
      <c r="G90" s="60"/>
    </row>
    <row r="91" spans="1:7" x14ac:dyDescent="0.3">
      <c r="A91" s="53" t="s">
        <v>2264</v>
      </c>
      <c r="B91" s="53" t="s">
        <v>825</v>
      </c>
      <c r="C91" s="74" t="s">
        <v>1150</v>
      </c>
      <c r="D91" s="74" t="s">
        <v>542</v>
      </c>
      <c r="E91" s="151"/>
      <c r="F91" s="74" t="s">
        <v>1150</v>
      </c>
      <c r="G91" s="60"/>
    </row>
    <row r="92" spans="1:7" x14ac:dyDescent="0.3">
      <c r="A92" s="53" t="s">
        <v>2265</v>
      </c>
      <c r="B92" s="53" t="s">
        <v>827</v>
      </c>
      <c r="C92" s="74" t="s">
        <v>1150</v>
      </c>
      <c r="D92" s="74" t="s">
        <v>542</v>
      </c>
      <c r="E92" s="151"/>
      <c r="F92" s="74" t="s">
        <v>1150</v>
      </c>
      <c r="G92" s="60"/>
    </row>
    <row r="93" spans="1:7" x14ac:dyDescent="0.3">
      <c r="A93" s="53" t="s">
        <v>2266</v>
      </c>
      <c r="B93" s="147" t="s">
        <v>471</v>
      </c>
      <c r="C93" s="148">
        <f>SUM(C94:C96)</f>
        <v>0</v>
      </c>
      <c r="D93" s="148">
        <f>SUM(D94:D96)</f>
        <v>0</v>
      </c>
      <c r="E93" s="323"/>
      <c r="F93" s="148">
        <f>SUM(F94:F96)</f>
        <v>0</v>
      </c>
      <c r="G93" s="60"/>
    </row>
    <row r="94" spans="1:7" x14ac:dyDescent="0.3">
      <c r="A94" s="53" t="s">
        <v>2267</v>
      </c>
      <c r="B94" s="53" t="s">
        <v>830</v>
      </c>
      <c r="C94" s="74" t="s">
        <v>1150</v>
      </c>
      <c r="D94" s="74" t="s">
        <v>542</v>
      </c>
      <c r="E94" s="151"/>
      <c r="F94" s="74" t="s">
        <v>1150</v>
      </c>
      <c r="G94" s="60"/>
    </row>
    <row r="95" spans="1:7" x14ac:dyDescent="0.3">
      <c r="A95" s="53" t="s">
        <v>2268</v>
      </c>
      <c r="B95" s="53" t="s">
        <v>832</v>
      </c>
      <c r="C95" s="74" t="s">
        <v>1150</v>
      </c>
      <c r="D95" s="74" t="s">
        <v>542</v>
      </c>
      <c r="E95" s="151"/>
      <c r="F95" s="74" t="s">
        <v>1150</v>
      </c>
      <c r="G95" s="60"/>
    </row>
    <row r="96" spans="1:7" x14ac:dyDescent="0.3">
      <c r="A96" s="53" t="s">
        <v>2269</v>
      </c>
      <c r="B96" s="53" t="s">
        <v>834</v>
      </c>
      <c r="C96" s="74" t="s">
        <v>1150</v>
      </c>
      <c r="D96" s="74" t="s">
        <v>542</v>
      </c>
      <c r="E96" s="151"/>
      <c r="F96" s="74" t="s">
        <v>1150</v>
      </c>
      <c r="G96" s="60"/>
    </row>
    <row r="97" spans="1:7" x14ac:dyDescent="0.3">
      <c r="A97" s="53" t="s">
        <v>2270</v>
      </c>
      <c r="B97" s="147" t="s">
        <v>269</v>
      </c>
      <c r="C97" s="148">
        <f>SUM(C98:C108)</f>
        <v>0</v>
      </c>
      <c r="D97" s="148">
        <f>SUM(D98:D108)</f>
        <v>0</v>
      </c>
      <c r="E97" s="323"/>
      <c r="F97" s="148">
        <f>SUM(F98:F108)</f>
        <v>0</v>
      </c>
      <c r="G97" s="60"/>
    </row>
    <row r="98" spans="1:7" x14ac:dyDescent="0.3">
      <c r="A98" s="53" t="s">
        <v>2271</v>
      </c>
      <c r="B98" s="68" t="s">
        <v>473</v>
      </c>
      <c r="C98" s="74" t="s">
        <v>1150</v>
      </c>
      <c r="D98" s="74" t="s">
        <v>542</v>
      </c>
      <c r="E98" s="151"/>
      <c r="F98" s="74" t="s">
        <v>1150</v>
      </c>
      <c r="G98" s="60"/>
    </row>
    <row r="99" spans="1:7" x14ac:dyDescent="0.3">
      <c r="A99" s="53" t="s">
        <v>2272</v>
      </c>
      <c r="B99" s="53" t="s">
        <v>163</v>
      </c>
      <c r="C99" s="74" t="s">
        <v>1150</v>
      </c>
      <c r="D99" s="74" t="s">
        <v>542</v>
      </c>
      <c r="E99" s="151"/>
      <c r="F99" s="74" t="s">
        <v>1150</v>
      </c>
      <c r="G99" s="60"/>
    </row>
    <row r="100" spans="1:7" x14ac:dyDescent="0.3">
      <c r="A100" s="53" t="s">
        <v>2273</v>
      </c>
      <c r="B100" s="68" t="s">
        <v>476</v>
      </c>
      <c r="C100" s="74" t="s">
        <v>1150</v>
      </c>
      <c r="D100" s="74" t="s">
        <v>542</v>
      </c>
      <c r="E100" s="151"/>
      <c r="F100" s="74" t="s">
        <v>1150</v>
      </c>
      <c r="G100" s="60"/>
    </row>
    <row r="101" spans="1:7" x14ac:dyDescent="0.3">
      <c r="A101" s="53" t="s">
        <v>2274</v>
      </c>
      <c r="B101" s="68" t="s">
        <v>478</v>
      </c>
      <c r="C101" s="74" t="s">
        <v>1150</v>
      </c>
      <c r="D101" s="74" t="s">
        <v>542</v>
      </c>
      <c r="E101" s="151"/>
      <c r="F101" s="74" t="s">
        <v>1150</v>
      </c>
      <c r="G101" s="60"/>
    </row>
    <row r="102" spans="1:7" x14ac:dyDescent="0.3">
      <c r="A102" s="53" t="s">
        <v>2275</v>
      </c>
      <c r="B102" s="68" t="s">
        <v>480</v>
      </c>
      <c r="C102" s="74" t="s">
        <v>1150</v>
      </c>
      <c r="D102" s="74" t="s">
        <v>542</v>
      </c>
      <c r="E102" s="151"/>
      <c r="F102" s="74" t="s">
        <v>1150</v>
      </c>
      <c r="G102" s="60"/>
    </row>
    <row r="103" spans="1:7" x14ac:dyDescent="0.3">
      <c r="A103" s="53" t="s">
        <v>2276</v>
      </c>
      <c r="B103" s="68" t="s">
        <v>482</v>
      </c>
      <c r="C103" s="74" t="s">
        <v>1150</v>
      </c>
      <c r="D103" s="74" t="s">
        <v>542</v>
      </c>
      <c r="E103" s="151"/>
      <c r="F103" s="74" t="s">
        <v>1150</v>
      </c>
      <c r="G103" s="60"/>
    </row>
    <row r="104" spans="1:7" x14ac:dyDescent="0.3">
      <c r="A104" s="53" t="s">
        <v>2277</v>
      </c>
      <c r="B104" s="68" t="s">
        <v>484</v>
      </c>
      <c r="C104" s="74" t="s">
        <v>1150</v>
      </c>
      <c r="D104" s="74" t="s">
        <v>542</v>
      </c>
      <c r="E104" s="151"/>
      <c r="F104" s="74" t="s">
        <v>1150</v>
      </c>
      <c r="G104" s="60"/>
    </row>
    <row r="105" spans="1:7" x14ac:dyDescent="0.3">
      <c r="A105" s="53" t="s">
        <v>2278</v>
      </c>
      <c r="B105" s="68" t="s">
        <v>486</v>
      </c>
      <c r="C105" s="74" t="s">
        <v>1150</v>
      </c>
      <c r="D105" s="74" t="s">
        <v>542</v>
      </c>
      <c r="E105" s="151"/>
      <c r="F105" s="74" t="s">
        <v>1150</v>
      </c>
      <c r="G105" s="60"/>
    </row>
    <row r="106" spans="1:7" x14ac:dyDescent="0.3">
      <c r="A106" s="53" t="s">
        <v>2279</v>
      </c>
      <c r="B106" s="68" t="s">
        <v>488</v>
      </c>
      <c r="C106" s="74" t="s">
        <v>1150</v>
      </c>
      <c r="D106" s="74" t="s">
        <v>542</v>
      </c>
      <c r="E106" s="151"/>
      <c r="F106" s="74" t="s">
        <v>1150</v>
      </c>
      <c r="G106" s="60"/>
    </row>
    <row r="107" spans="1:7" x14ac:dyDescent="0.3">
      <c r="A107" s="53" t="s">
        <v>2280</v>
      </c>
      <c r="B107" s="68" t="s">
        <v>490</v>
      </c>
      <c r="C107" s="74" t="s">
        <v>1150</v>
      </c>
      <c r="D107" s="74" t="s">
        <v>542</v>
      </c>
      <c r="E107" s="151"/>
      <c r="F107" s="74" t="s">
        <v>1150</v>
      </c>
      <c r="G107" s="60"/>
    </row>
    <row r="108" spans="1:7" x14ac:dyDescent="0.3">
      <c r="A108" s="53" t="s">
        <v>2281</v>
      </c>
      <c r="B108" s="68" t="s">
        <v>269</v>
      </c>
      <c r="C108" s="74" t="s">
        <v>1150</v>
      </c>
      <c r="D108" s="74" t="s">
        <v>542</v>
      </c>
      <c r="E108" s="151"/>
      <c r="F108" s="74" t="s">
        <v>1150</v>
      </c>
      <c r="G108" s="60"/>
    </row>
    <row r="109" spans="1:7" x14ac:dyDescent="0.3">
      <c r="A109" s="53" t="s">
        <v>2282</v>
      </c>
      <c r="B109" s="149" t="s">
        <v>273</v>
      </c>
      <c r="C109" s="74"/>
      <c r="D109" s="74"/>
      <c r="E109" s="151"/>
      <c r="F109" s="74"/>
      <c r="G109" s="60"/>
    </row>
    <row r="110" spans="1:7" x14ac:dyDescent="0.3">
      <c r="A110" s="53" t="s">
        <v>2283</v>
      </c>
      <c r="B110" s="149" t="s">
        <v>273</v>
      </c>
      <c r="C110" s="74"/>
      <c r="D110" s="74"/>
      <c r="E110" s="151"/>
      <c r="F110" s="74"/>
      <c r="G110" s="60"/>
    </row>
    <row r="111" spans="1:7" x14ac:dyDescent="0.3">
      <c r="A111" s="53" t="s">
        <v>2284</v>
      </c>
      <c r="B111" s="149" t="s">
        <v>273</v>
      </c>
      <c r="C111" s="74"/>
      <c r="D111" s="74"/>
      <c r="E111" s="151"/>
      <c r="F111" s="74"/>
      <c r="G111" s="60"/>
    </row>
    <row r="112" spans="1:7" x14ac:dyDescent="0.3">
      <c r="A112" s="53" t="s">
        <v>2285</v>
      </c>
      <c r="B112" s="149" t="s">
        <v>273</v>
      </c>
      <c r="C112" s="74"/>
      <c r="D112" s="74"/>
      <c r="E112" s="151"/>
      <c r="F112" s="74"/>
      <c r="G112" s="60"/>
    </row>
    <row r="113" spans="1:7" x14ac:dyDescent="0.3">
      <c r="A113" s="53" t="s">
        <v>2286</v>
      </c>
      <c r="B113" s="149" t="s">
        <v>273</v>
      </c>
      <c r="C113" s="74"/>
      <c r="D113" s="74"/>
      <c r="E113" s="151"/>
      <c r="F113" s="74"/>
      <c r="G113" s="60"/>
    </row>
    <row r="114" spans="1:7" x14ac:dyDescent="0.3">
      <c r="A114" s="53" t="s">
        <v>2287</v>
      </c>
      <c r="B114" s="149" t="s">
        <v>273</v>
      </c>
      <c r="C114" s="74"/>
      <c r="D114" s="74"/>
      <c r="E114" s="151"/>
      <c r="F114" s="74"/>
      <c r="G114" s="60"/>
    </row>
    <row r="115" spans="1:7" x14ac:dyDescent="0.3">
      <c r="A115" s="53" t="s">
        <v>2288</v>
      </c>
      <c r="B115" s="149" t="s">
        <v>273</v>
      </c>
      <c r="C115" s="74"/>
      <c r="D115" s="74"/>
      <c r="E115" s="151"/>
      <c r="F115" s="74"/>
      <c r="G115" s="60"/>
    </row>
    <row r="116" spans="1:7" x14ac:dyDescent="0.3">
      <c r="A116" s="53" t="s">
        <v>2289</v>
      </c>
      <c r="B116" s="149" t="s">
        <v>273</v>
      </c>
      <c r="C116" s="74"/>
      <c r="D116" s="74"/>
      <c r="E116" s="151"/>
      <c r="F116" s="74"/>
      <c r="G116" s="60"/>
    </row>
    <row r="117" spans="1:7" x14ac:dyDescent="0.3">
      <c r="A117" s="53" t="s">
        <v>2290</v>
      </c>
      <c r="B117" s="149" t="s">
        <v>273</v>
      </c>
      <c r="C117" s="74"/>
      <c r="D117" s="74"/>
      <c r="E117" s="151"/>
      <c r="F117" s="74"/>
      <c r="G117" s="60"/>
    </row>
    <row r="118" spans="1:7" x14ac:dyDescent="0.3">
      <c r="A118" s="53" t="s">
        <v>2291</v>
      </c>
      <c r="B118" s="149" t="s">
        <v>273</v>
      </c>
      <c r="C118" s="74"/>
      <c r="D118" s="74"/>
      <c r="E118" s="151"/>
      <c r="F118" s="74"/>
      <c r="G118" s="60"/>
    </row>
    <row r="119" spans="1:7" x14ac:dyDescent="0.3">
      <c r="A119" s="64"/>
      <c r="B119" s="64" t="s">
        <v>2292</v>
      </c>
      <c r="C119" s="64" t="s">
        <v>761</v>
      </c>
      <c r="D119" s="64" t="s">
        <v>762</v>
      </c>
      <c r="E119" s="64"/>
      <c r="F119" s="64" t="s">
        <v>726</v>
      </c>
      <c r="G119" s="64"/>
    </row>
    <row r="120" spans="1:7" x14ac:dyDescent="0.3">
      <c r="A120" s="53" t="s">
        <v>2293</v>
      </c>
      <c r="B120" s="122" t="s">
        <v>1149</v>
      </c>
      <c r="C120" s="74" t="s">
        <v>1150</v>
      </c>
      <c r="D120" s="74" t="s">
        <v>542</v>
      </c>
      <c r="E120" s="151"/>
      <c r="F120" s="74" t="s">
        <v>1150</v>
      </c>
      <c r="G120" s="60"/>
    </row>
    <row r="121" spans="1:7" x14ac:dyDescent="0.3">
      <c r="A121" s="53" t="s">
        <v>2294</v>
      </c>
      <c r="B121" s="122" t="s">
        <v>1149</v>
      </c>
      <c r="C121" s="74" t="s">
        <v>1150</v>
      </c>
      <c r="D121" s="74" t="s">
        <v>542</v>
      </c>
      <c r="E121" s="151"/>
      <c r="F121" s="74" t="s">
        <v>1150</v>
      </c>
      <c r="G121" s="60"/>
    </row>
    <row r="122" spans="1:7" x14ac:dyDescent="0.3">
      <c r="A122" s="53" t="s">
        <v>2295</v>
      </c>
      <c r="B122" s="122" t="s">
        <v>1149</v>
      </c>
      <c r="C122" s="74" t="s">
        <v>1150</v>
      </c>
      <c r="D122" s="74" t="s">
        <v>542</v>
      </c>
      <c r="E122" s="151"/>
      <c r="F122" s="74" t="s">
        <v>1150</v>
      </c>
      <c r="G122" s="60"/>
    </row>
    <row r="123" spans="1:7" x14ac:dyDescent="0.3">
      <c r="A123" s="53" t="s">
        <v>2296</v>
      </c>
      <c r="B123" s="122" t="s">
        <v>1149</v>
      </c>
      <c r="C123" s="74" t="s">
        <v>1150</v>
      </c>
      <c r="D123" s="74" t="s">
        <v>542</v>
      </c>
      <c r="E123" s="151"/>
      <c r="F123" s="74" t="s">
        <v>1150</v>
      </c>
      <c r="G123" s="60"/>
    </row>
    <row r="124" spans="1:7" x14ac:dyDescent="0.3">
      <c r="A124" s="53" t="s">
        <v>2297</v>
      </c>
      <c r="B124" s="122" t="s">
        <v>1149</v>
      </c>
      <c r="C124" s="74" t="s">
        <v>1150</v>
      </c>
      <c r="D124" s="74" t="s">
        <v>542</v>
      </c>
      <c r="E124" s="151"/>
      <c r="F124" s="74" t="s">
        <v>1150</v>
      </c>
      <c r="G124" s="60"/>
    </row>
    <row r="125" spans="1:7" x14ac:dyDescent="0.3">
      <c r="A125" s="53" t="s">
        <v>2298</v>
      </c>
      <c r="B125" s="122" t="s">
        <v>1149</v>
      </c>
      <c r="C125" s="74" t="s">
        <v>1150</v>
      </c>
      <c r="D125" s="74" t="s">
        <v>542</v>
      </c>
      <c r="E125" s="151"/>
      <c r="F125" s="74" t="s">
        <v>1150</v>
      </c>
      <c r="G125" s="60"/>
    </row>
    <row r="126" spans="1:7" x14ac:dyDescent="0.3">
      <c r="A126" s="53" t="s">
        <v>2299</v>
      </c>
      <c r="B126" s="122" t="s">
        <v>1149</v>
      </c>
      <c r="C126" s="74" t="s">
        <v>1150</v>
      </c>
      <c r="D126" s="74" t="s">
        <v>542</v>
      </c>
      <c r="E126" s="151"/>
      <c r="F126" s="74" t="s">
        <v>1150</v>
      </c>
      <c r="G126" s="60"/>
    </row>
    <row r="127" spans="1:7" x14ac:dyDescent="0.3">
      <c r="A127" s="53" t="s">
        <v>2300</v>
      </c>
      <c r="B127" s="122" t="s">
        <v>1149</v>
      </c>
      <c r="C127" s="74" t="s">
        <v>1150</v>
      </c>
      <c r="D127" s="74" t="s">
        <v>542</v>
      </c>
      <c r="E127" s="151"/>
      <c r="F127" s="74" t="s">
        <v>1150</v>
      </c>
      <c r="G127" s="60"/>
    </row>
    <row r="128" spans="1:7" x14ac:dyDescent="0.3">
      <c r="A128" s="53" t="s">
        <v>2301</v>
      </c>
      <c r="B128" s="122" t="s">
        <v>1149</v>
      </c>
      <c r="C128" s="74" t="s">
        <v>1150</v>
      </c>
      <c r="D128" s="74" t="s">
        <v>542</v>
      </c>
      <c r="E128" s="151"/>
      <c r="F128" s="74" t="s">
        <v>1150</v>
      </c>
      <c r="G128" s="60"/>
    </row>
    <row r="129" spans="1:7" x14ac:dyDescent="0.3">
      <c r="A129" s="53" t="s">
        <v>2302</v>
      </c>
      <c r="B129" s="122" t="s">
        <v>1149</v>
      </c>
      <c r="C129" s="74" t="s">
        <v>1150</v>
      </c>
      <c r="D129" s="74" t="s">
        <v>542</v>
      </c>
      <c r="E129" s="151"/>
      <c r="F129" s="74" t="s">
        <v>1150</v>
      </c>
      <c r="G129" s="60"/>
    </row>
    <row r="130" spans="1:7" x14ac:dyDescent="0.3">
      <c r="A130" s="53" t="s">
        <v>2303</v>
      </c>
      <c r="B130" s="122" t="s">
        <v>1149</v>
      </c>
      <c r="C130" s="74" t="s">
        <v>1150</v>
      </c>
      <c r="D130" s="74" t="s">
        <v>542</v>
      </c>
      <c r="E130" s="151"/>
      <c r="F130" s="74" t="s">
        <v>1150</v>
      </c>
      <c r="G130" s="60"/>
    </row>
    <row r="131" spans="1:7" x14ac:dyDescent="0.3">
      <c r="A131" s="53" t="s">
        <v>2304</v>
      </c>
      <c r="B131" s="122" t="s">
        <v>1149</v>
      </c>
      <c r="C131" s="74" t="s">
        <v>1150</v>
      </c>
      <c r="D131" s="74" t="s">
        <v>542</v>
      </c>
      <c r="E131" s="151"/>
      <c r="F131" s="74" t="s">
        <v>1150</v>
      </c>
      <c r="G131" s="60"/>
    </row>
    <row r="132" spans="1:7" x14ac:dyDescent="0.3">
      <c r="A132" s="53" t="s">
        <v>2305</v>
      </c>
      <c r="B132" s="122" t="s">
        <v>1149</v>
      </c>
      <c r="C132" s="74" t="s">
        <v>1150</v>
      </c>
      <c r="D132" s="74" t="s">
        <v>542</v>
      </c>
      <c r="E132" s="151"/>
      <c r="F132" s="74" t="s">
        <v>1150</v>
      </c>
      <c r="G132" s="60"/>
    </row>
    <row r="133" spans="1:7" x14ac:dyDescent="0.3">
      <c r="A133" s="53" t="s">
        <v>2306</v>
      </c>
      <c r="B133" s="122" t="s">
        <v>1149</v>
      </c>
      <c r="C133" s="74" t="s">
        <v>1150</v>
      </c>
      <c r="D133" s="74" t="s">
        <v>542</v>
      </c>
      <c r="E133" s="151"/>
      <c r="F133" s="74" t="s">
        <v>1150</v>
      </c>
      <c r="G133" s="60"/>
    </row>
    <row r="134" spans="1:7" x14ac:dyDescent="0.3">
      <c r="A134" s="53" t="s">
        <v>2307</v>
      </c>
      <c r="B134" s="122" t="s">
        <v>1149</v>
      </c>
      <c r="C134" s="74" t="s">
        <v>1150</v>
      </c>
      <c r="D134" s="74" t="s">
        <v>542</v>
      </c>
      <c r="E134" s="151"/>
      <c r="F134" s="74" t="s">
        <v>1150</v>
      </c>
      <c r="G134" s="60"/>
    </row>
    <row r="135" spans="1:7" x14ac:dyDescent="0.3">
      <c r="A135" s="53" t="s">
        <v>2308</v>
      </c>
      <c r="B135" s="122" t="s">
        <v>1149</v>
      </c>
      <c r="C135" s="74" t="s">
        <v>1150</v>
      </c>
      <c r="D135" s="74" t="s">
        <v>542</v>
      </c>
      <c r="E135" s="151"/>
      <c r="F135" s="74" t="s">
        <v>1150</v>
      </c>
      <c r="G135" s="60"/>
    </row>
    <row r="136" spans="1:7" x14ac:dyDescent="0.3">
      <c r="A136" s="53" t="s">
        <v>2309</v>
      </c>
      <c r="B136" s="122" t="s">
        <v>1149</v>
      </c>
      <c r="C136" s="74" t="s">
        <v>1150</v>
      </c>
      <c r="D136" s="74" t="s">
        <v>542</v>
      </c>
      <c r="E136" s="151"/>
      <c r="F136" s="74" t="s">
        <v>1150</v>
      </c>
      <c r="G136" s="60"/>
    </row>
    <row r="137" spans="1:7" x14ac:dyDescent="0.3">
      <c r="A137" s="53" t="s">
        <v>2310</v>
      </c>
      <c r="B137" s="122" t="s">
        <v>1149</v>
      </c>
      <c r="C137" s="74" t="s">
        <v>1150</v>
      </c>
      <c r="D137" s="74" t="s">
        <v>542</v>
      </c>
      <c r="E137" s="151"/>
      <c r="F137" s="74" t="s">
        <v>1150</v>
      </c>
      <c r="G137" s="60"/>
    </row>
    <row r="138" spans="1:7" x14ac:dyDescent="0.3">
      <c r="A138" s="53" t="s">
        <v>2311</v>
      </c>
      <c r="B138" s="122" t="s">
        <v>1149</v>
      </c>
      <c r="C138" s="74" t="s">
        <v>1150</v>
      </c>
      <c r="D138" s="74" t="s">
        <v>542</v>
      </c>
      <c r="E138" s="151"/>
      <c r="F138" s="74" t="s">
        <v>1150</v>
      </c>
      <c r="G138" s="60"/>
    </row>
    <row r="139" spans="1:7" x14ac:dyDescent="0.3">
      <c r="A139" s="53" t="s">
        <v>2312</v>
      </c>
      <c r="B139" s="122" t="s">
        <v>1149</v>
      </c>
      <c r="C139" s="74" t="s">
        <v>1150</v>
      </c>
      <c r="D139" s="74" t="s">
        <v>542</v>
      </c>
      <c r="E139" s="151"/>
      <c r="F139" s="74" t="s">
        <v>1150</v>
      </c>
      <c r="G139" s="60"/>
    </row>
    <row r="140" spans="1:7" x14ac:dyDescent="0.3">
      <c r="A140" s="53" t="s">
        <v>2313</v>
      </c>
      <c r="B140" s="122" t="s">
        <v>1149</v>
      </c>
      <c r="C140" s="74" t="s">
        <v>1150</v>
      </c>
      <c r="D140" s="74" t="s">
        <v>542</v>
      </c>
      <c r="E140" s="151"/>
      <c r="F140" s="74" t="s">
        <v>1150</v>
      </c>
      <c r="G140" s="60"/>
    </row>
    <row r="141" spans="1:7" x14ac:dyDescent="0.3">
      <c r="A141" s="53" t="s">
        <v>2314</v>
      </c>
      <c r="B141" s="122" t="s">
        <v>1149</v>
      </c>
      <c r="C141" s="74" t="s">
        <v>1150</v>
      </c>
      <c r="D141" s="74" t="s">
        <v>542</v>
      </c>
      <c r="E141" s="151"/>
      <c r="F141" s="74" t="s">
        <v>1150</v>
      </c>
      <c r="G141" s="60"/>
    </row>
    <row r="142" spans="1:7" x14ac:dyDescent="0.3">
      <c r="A142" s="53" t="s">
        <v>2315</v>
      </c>
      <c r="B142" s="122" t="s">
        <v>1149</v>
      </c>
      <c r="C142" s="74" t="s">
        <v>1150</v>
      </c>
      <c r="D142" s="74" t="s">
        <v>542</v>
      </c>
      <c r="E142" s="151"/>
      <c r="F142" s="74" t="s">
        <v>1150</v>
      </c>
      <c r="G142" s="60"/>
    </row>
    <row r="143" spans="1:7" x14ac:dyDescent="0.3">
      <c r="A143" s="53" t="s">
        <v>2316</v>
      </c>
      <c r="B143" s="122" t="s">
        <v>1149</v>
      </c>
      <c r="C143" s="74" t="s">
        <v>1150</v>
      </c>
      <c r="D143" s="74" t="s">
        <v>542</v>
      </c>
      <c r="E143" s="151"/>
      <c r="F143" s="74" t="s">
        <v>1150</v>
      </c>
      <c r="G143" s="60"/>
    </row>
    <row r="144" spans="1:7" x14ac:dyDescent="0.3">
      <c r="A144" s="53" t="s">
        <v>2317</v>
      </c>
      <c r="B144" s="122" t="s">
        <v>1149</v>
      </c>
      <c r="C144" s="74" t="s">
        <v>1150</v>
      </c>
      <c r="D144" s="74" t="s">
        <v>542</v>
      </c>
      <c r="E144" s="151"/>
      <c r="F144" s="74" t="s">
        <v>1150</v>
      </c>
      <c r="G144" s="60"/>
    </row>
    <row r="145" spans="1:7" x14ac:dyDescent="0.3">
      <c r="A145" s="53" t="s">
        <v>2318</v>
      </c>
      <c r="B145" s="122" t="s">
        <v>1149</v>
      </c>
      <c r="C145" s="74" t="s">
        <v>1150</v>
      </c>
      <c r="D145" s="74" t="s">
        <v>542</v>
      </c>
      <c r="E145" s="151"/>
      <c r="F145" s="74" t="s">
        <v>1150</v>
      </c>
      <c r="G145" s="60"/>
    </row>
    <row r="146" spans="1:7" x14ac:dyDescent="0.3">
      <c r="A146" s="53" t="s">
        <v>2319</v>
      </c>
      <c r="B146" s="122" t="s">
        <v>1149</v>
      </c>
      <c r="C146" s="74" t="s">
        <v>1150</v>
      </c>
      <c r="D146" s="74" t="s">
        <v>542</v>
      </c>
      <c r="E146" s="151"/>
      <c r="F146" s="74" t="s">
        <v>1150</v>
      </c>
      <c r="G146" s="60"/>
    </row>
    <row r="147" spans="1:7" x14ac:dyDescent="0.3">
      <c r="A147" s="53" t="s">
        <v>2320</v>
      </c>
      <c r="B147" s="122" t="s">
        <v>1149</v>
      </c>
      <c r="C147" s="74" t="s">
        <v>1150</v>
      </c>
      <c r="D147" s="74" t="s">
        <v>542</v>
      </c>
      <c r="E147" s="151"/>
      <c r="F147" s="74" t="s">
        <v>1150</v>
      </c>
      <c r="G147" s="60"/>
    </row>
    <row r="148" spans="1:7" x14ac:dyDescent="0.3">
      <c r="A148" s="53" t="s">
        <v>2321</v>
      </c>
      <c r="B148" s="122" t="s">
        <v>1149</v>
      </c>
      <c r="C148" s="74" t="s">
        <v>1150</v>
      </c>
      <c r="D148" s="74" t="s">
        <v>542</v>
      </c>
      <c r="E148" s="151"/>
      <c r="F148" s="74" t="s">
        <v>1150</v>
      </c>
      <c r="G148" s="60"/>
    </row>
    <row r="149" spans="1:7" x14ac:dyDescent="0.3">
      <c r="A149" s="53" t="s">
        <v>2322</v>
      </c>
      <c r="B149" s="122" t="s">
        <v>1149</v>
      </c>
      <c r="C149" s="74" t="s">
        <v>1150</v>
      </c>
      <c r="D149" s="74" t="s">
        <v>542</v>
      </c>
      <c r="E149" s="151"/>
      <c r="F149" s="74" t="s">
        <v>1150</v>
      </c>
      <c r="G149" s="60"/>
    </row>
    <row r="150" spans="1:7" x14ac:dyDescent="0.3">
      <c r="A150" s="53" t="s">
        <v>2323</v>
      </c>
      <c r="B150" s="122" t="s">
        <v>1149</v>
      </c>
      <c r="C150" s="74" t="s">
        <v>1150</v>
      </c>
      <c r="D150" s="74" t="s">
        <v>542</v>
      </c>
      <c r="E150" s="151"/>
      <c r="F150" s="74" t="s">
        <v>1150</v>
      </c>
      <c r="G150" s="60"/>
    </row>
    <row r="151" spans="1:7" x14ac:dyDescent="0.3">
      <c r="A151" s="53" t="s">
        <v>2324</v>
      </c>
      <c r="B151" s="122" t="s">
        <v>1149</v>
      </c>
      <c r="C151" s="74" t="s">
        <v>1150</v>
      </c>
      <c r="D151" s="74" t="s">
        <v>542</v>
      </c>
      <c r="E151" s="151"/>
      <c r="F151" s="74" t="s">
        <v>1150</v>
      </c>
      <c r="G151" s="60"/>
    </row>
    <row r="152" spans="1:7" x14ac:dyDescent="0.3">
      <c r="A152" s="53" t="s">
        <v>2325</v>
      </c>
      <c r="B152" s="122" t="s">
        <v>1149</v>
      </c>
      <c r="C152" s="74" t="s">
        <v>1150</v>
      </c>
      <c r="D152" s="74" t="s">
        <v>542</v>
      </c>
      <c r="E152" s="151"/>
      <c r="F152" s="74" t="s">
        <v>1150</v>
      </c>
      <c r="G152" s="60"/>
    </row>
    <row r="153" spans="1:7" x14ac:dyDescent="0.3">
      <c r="A153" s="53" t="s">
        <v>2326</v>
      </c>
      <c r="B153" s="122" t="s">
        <v>1149</v>
      </c>
      <c r="C153" s="74" t="s">
        <v>1150</v>
      </c>
      <c r="D153" s="74" t="s">
        <v>542</v>
      </c>
      <c r="E153" s="151"/>
      <c r="F153" s="74" t="s">
        <v>1150</v>
      </c>
      <c r="G153" s="60"/>
    </row>
    <row r="154" spans="1:7" x14ac:dyDescent="0.3">
      <c r="A154" s="53" t="s">
        <v>2327</v>
      </c>
      <c r="B154" s="122" t="s">
        <v>1149</v>
      </c>
      <c r="C154" s="74" t="s">
        <v>1150</v>
      </c>
      <c r="D154" s="74" t="s">
        <v>542</v>
      </c>
      <c r="E154" s="151"/>
      <c r="F154" s="74" t="s">
        <v>1150</v>
      </c>
      <c r="G154" s="60"/>
    </row>
    <row r="155" spans="1:7" x14ac:dyDescent="0.3">
      <c r="A155" s="53" t="s">
        <v>2328</v>
      </c>
      <c r="B155" s="122" t="s">
        <v>1149</v>
      </c>
      <c r="C155" s="74" t="s">
        <v>1150</v>
      </c>
      <c r="D155" s="74" t="s">
        <v>542</v>
      </c>
      <c r="E155" s="151"/>
      <c r="F155" s="74" t="s">
        <v>1150</v>
      </c>
      <c r="G155" s="60"/>
    </row>
    <row r="156" spans="1:7" x14ac:dyDescent="0.3">
      <c r="A156" s="53" t="s">
        <v>2329</v>
      </c>
      <c r="B156" s="122" t="s">
        <v>1149</v>
      </c>
      <c r="C156" s="74" t="s">
        <v>1150</v>
      </c>
      <c r="D156" s="74" t="s">
        <v>542</v>
      </c>
      <c r="E156" s="151"/>
      <c r="F156" s="74" t="s">
        <v>1150</v>
      </c>
      <c r="G156" s="60"/>
    </row>
    <row r="157" spans="1:7" x14ac:dyDescent="0.3">
      <c r="A157" s="53" t="s">
        <v>2330</v>
      </c>
      <c r="B157" s="122" t="s">
        <v>1149</v>
      </c>
      <c r="C157" s="74" t="s">
        <v>1150</v>
      </c>
      <c r="D157" s="74" t="s">
        <v>542</v>
      </c>
      <c r="E157" s="151"/>
      <c r="F157" s="74" t="s">
        <v>1150</v>
      </c>
      <c r="G157" s="60"/>
    </row>
    <row r="158" spans="1:7" x14ac:dyDescent="0.3">
      <c r="A158" s="53" t="s">
        <v>2331</v>
      </c>
      <c r="B158" s="122" t="s">
        <v>1149</v>
      </c>
      <c r="C158" s="74" t="s">
        <v>1150</v>
      </c>
      <c r="D158" s="74" t="s">
        <v>542</v>
      </c>
      <c r="E158" s="151"/>
      <c r="F158" s="74" t="s">
        <v>1150</v>
      </c>
      <c r="G158" s="60"/>
    </row>
    <row r="159" spans="1:7" x14ac:dyDescent="0.3">
      <c r="A159" s="53" t="s">
        <v>2332</v>
      </c>
      <c r="B159" s="122" t="s">
        <v>1149</v>
      </c>
      <c r="C159" s="74" t="s">
        <v>1150</v>
      </c>
      <c r="D159" s="74" t="s">
        <v>542</v>
      </c>
      <c r="E159" s="151"/>
      <c r="F159" s="74" t="s">
        <v>1150</v>
      </c>
      <c r="G159" s="60"/>
    </row>
    <row r="160" spans="1:7" x14ac:dyDescent="0.3">
      <c r="A160" s="53" t="s">
        <v>2333</v>
      </c>
      <c r="B160" s="122" t="s">
        <v>1149</v>
      </c>
      <c r="C160" s="74" t="s">
        <v>1150</v>
      </c>
      <c r="D160" s="74" t="s">
        <v>542</v>
      </c>
      <c r="E160" s="151"/>
      <c r="F160" s="74" t="s">
        <v>1150</v>
      </c>
      <c r="G160" s="60"/>
    </row>
    <row r="161" spans="1:7" x14ac:dyDescent="0.3">
      <c r="A161" s="53" t="s">
        <v>2334</v>
      </c>
      <c r="B161" s="122" t="s">
        <v>1149</v>
      </c>
      <c r="C161" s="74" t="s">
        <v>1150</v>
      </c>
      <c r="D161" s="74" t="s">
        <v>542</v>
      </c>
      <c r="E161" s="151"/>
      <c r="F161" s="74" t="s">
        <v>1150</v>
      </c>
      <c r="G161" s="60"/>
    </row>
    <row r="162" spans="1:7" x14ac:dyDescent="0.3">
      <c r="A162" s="53" t="s">
        <v>2335</v>
      </c>
      <c r="B162" s="122" t="s">
        <v>1149</v>
      </c>
      <c r="C162" s="74" t="s">
        <v>1150</v>
      </c>
      <c r="D162" s="74" t="s">
        <v>542</v>
      </c>
      <c r="E162" s="151"/>
      <c r="F162" s="74" t="s">
        <v>1150</v>
      </c>
      <c r="G162" s="60"/>
    </row>
    <row r="163" spans="1:7" x14ac:dyDescent="0.3">
      <c r="A163" s="53" t="s">
        <v>2336</v>
      </c>
      <c r="B163" s="122" t="s">
        <v>1149</v>
      </c>
      <c r="C163" s="74" t="s">
        <v>1150</v>
      </c>
      <c r="D163" s="74" t="s">
        <v>542</v>
      </c>
      <c r="E163" s="151"/>
      <c r="F163" s="74" t="s">
        <v>1150</v>
      </c>
      <c r="G163" s="60"/>
    </row>
    <row r="164" spans="1:7" x14ac:dyDescent="0.3">
      <c r="A164" s="53" t="s">
        <v>2337</v>
      </c>
      <c r="B164" s="122" t="s">
        <v>1149</v>
      </c>
      <c r="C164" s="74" t="s">
        <v>1150</v>
      </c>
      <c r="D164" s="74" t="s">
        <v>542</v>
      </c>
      <c r="E164" s="151"/>
      <c r="F164" s="74" t="s">
        <v>1150</v>
      </c>
      <c r="G164" s="60"/>
    </row>
    <row r="165" spans="1:7" x14ac:dyDescent="0.3">
      <c r="A165" s="53" t="s">
        <v>2338</v>
      </c>
      <c r="B165" s="122" t="s">
        <v>1149</v>
      </c>
      <c r="C165" s="74" t="s">
        <v>1150</v>
      </c>
      <c r="D165" s="74" t="s">
        <v>542</v>
      </c>
      <c r="E165" s="151"/>
      <c r="F165" s="74" t="s">
        <v>1150</v>
      </c>
      <c r="G165" s="60"/>
    </row>
    <row r="166" spans="1:7" x14ac:dyDescent="0.3">
      <c r="A166" s="53" t="s">
        <v>2339</v>
      </c>
      <c r="B166" s="122" t="s">
        <v>1149</v>
      </c>
      <c r="C166" s="74" t="s">
        <v>1150</v>
      </c>
      <c r="D166" s="74" t="s">
        <v>542</v>
      </c>
      <c r="E166" s="151"/>
      <c r="F166" s="74" t="s">
        <v>1150</v>
      </c>
      <c r="G166" s="60"/>
    </row>
    <row r="167" spans="1:7" x14ac:dyDescent="0.3">
      <c r="A167" s="53" t="s">
        <v>2340</v>
      </c>
      <c r="B167" s="122" t="s">
        <v>1149</v>
      </c>
      <c r="C167" s="74" t="s">
        <v>1150</v>
      </c>
      <c r="D167" s="74" t="s">
        <v>542</v>
      </c>
      <c r="E167" s="151"/>
      <c r="F167" s="74" t="s">
        <v>1150</v>
      </c>
      <c r="G167" s="60"/>
    </row>
    <row r="168" spans="1:7" x14ac:dyDescent="0.3">
      <c r="A168" s="53" t="s">
        <v>2341</v>
      </c>
      <c r="B168" s="122" t="s">
        <v>1149</v>
      </c>
      <c r="C168" s="74" t="s">
        <v>1150</v>
      </c>
      <c r="D168" s="74" t="s">
        <v>542</v>
      </c>
      <c r="E168" s="151"/>
      <c r="F168" s="74" t="s">
        <v>1150</v>
      </c>
      <c r="G168" s="60"/>
    </row>
    <row r="169" spans="1:7" x14ac:dyDescent="0.3">
      <c r="A169" s="53" t="s">
        <v>2342</v>
      </c>
      <c r="B169" s="122" t="s">
        <v>1149</v>
      </c>
      <c r="C169" s="74" t="s">
        <v>1150</v>
      </c>
      <c r="D169" s="74" t="s">
        <v>542</v>
      </c>
      <c r="E169" s="151"/>
      <c r="F169" s="74" t="s">
        <v>1150</v>
      </c>
      <c r="G169" s="60"/>
    </row>
    <row r="170" spans="1:7" x14ac:dyDescent="0.3">
      <c r="A170" s="64"/>
      <c r="B170" s="64" t="s">
        <v>921</v>
      </c>
      <c r="C170" s="64" t="s">
        <v>761</v>
      </c>
      <c r="D170" s="64" t="s">
        <v>762</v>
      </c>
      <c r="E170" s="64"/>
      <c r="F170" s="64" t="s">
        <v>726</v>
      </c>
      <c r="G170" s="64"/>
    </row>
    <row r="171" spans="1:7" x14ac:dyDescent="0.3">
      <c r="A171" s="53" t="s">
        <v>2343</v>
      </c>
      <c r="B171" s="53" t="s">
        <v>923</v>
      </c>
      <c r="C171" s="74" t="s">
        <v>1150</v>
      </c>
      <c r="D171" s="74" t="s">
        <v>542</v>
      </c>
      <c r="E171" s="152"/>
      <c r="F171" s="74" t="s">
        <v>1150</v>
      </c>
      <c r="G171" s="60"/>
    </row>
    <row r="172" spans="1:7" x14ac:dyDescent="0.3">
      <c r="A172" s="53" t="s">
        <v>2344</v>
      </c>
      <c r="B172" s="53" t="s">
        <v>925</v>
      </c>
      <c r="C172" s="74" t="s">
        <v>1150</v>
      </c>
      <c r="D172" s="74" t="s">
        <v>542</v>
      </c>
      <c r="E172" s="152"/>
      <c r="F172" s="74" t="s">
        <v>1150</v>
      </c>
      <c r="G172" s="60"/>
    </row>
    <row r="173" spans="1:7" x14ac:dyDescent="0.3">
      <c r="A173" s="53" t="s">
        <v>2345</v>
      </c>
      <c r="B173" s="53" t="s">
        <v>269</v>
      </c>
      <c r="C173" s="74" t="s">
        <v>1150</v>
      </c>
      <c r="D173" s="74" t="s">
        <v>542</v>
      </c>
      <c r="E173" s="152"/>
      <c r="F173" s="74" t="s">
        <v>1150</v>
      </c>
      <c r="G173" s="60"/>
    </row>
    <row r="174" spans="1:7" x14ac:dyDescent="0.3">
      <c r="A174" s="53" t="s">
        <v>2346</v>
      </c>
      <c r="B174" s="55"/>
      <c r="C174" s="74"/>
      <c r="D174" s="74"/>
      <c r="E174" s="152"/>
      <c r="F174" s="74"/>
      <c r="G174" s="60"/>
    </row>
    <row r="175" spans="1:7" x14ac:dyDescent="0.3">
      <c r="A175" s="53" t="s">
        <v>2347</v>
      </c>
      <c r="B175" s="55"/>
      <c r="C175" s="74"/>
      <c r="D175" s="74"/>
      <c r="E175" s="152"/>
      <c r="F175" s="74"/>
      <c r="G175" s="60"/>
    </row>
    <row r="176" spans="1:7" x14ac:dyDescent="0.3">
      <c r="A176" s="53" t="s">
        <v>2348</v>
      </c>
      <c r="B176" s="55"/>
      <c r="C176" s="74"/>
      <c r="D176" s="74"/>
      <c r="E176" s="152"/>
      <c r="F176" s="74"/>
      <c r="G176" s="60"/>
    </row>
    <row r="177" spans="1:7" x14ac:dyDescent="0.3">
      <c r="A177" s="53" t="s">
        <v>2349</v>
      </c>
      <c r="B177" s="55"/>
      <c r="C177" s="74"/>
      <c r="D177" s="74"/>
      <c r="E177" s="152"/>
      <c r="F177" s="74"/>
      <c r="G177" s="60"/>
    </row>
    <row r="178" spans="1:7" x14ac:dyDescent="0.3">
      <c r="A178" s="53" t="s">
        <v>2350</v>
      </c>
      <c r="B178" s="55"/>
      <c r="C178" s="74"/>
      <c r="D178" s="74"/>
      <c r="E178" s="152"/>
      <c r="F178" s="74"/>
      <c r="G178" s="60"/>
    </row>
    <row r="179" spans="1:7" x14ac:dyDescent="0.3">
      <c r="A179" s="53" t="s">
        <v>2351</v>
      </c>
      <c r="B179" s="55"/>
      <c r="C179" s="74"/>
      <c r="D179" s="74"/>
      <c r="E179" s="152"/>
      <c r="F179" s="74"/>
      <c r="G179" s="60"/>
    </row>
    <row r="180" spans="1:7" x14ac:dyDescent="0.3">
      <c r="A180" s="64"/>
      <c r="B180" s="64" t="s">
        <v>933</v>
      </c>
      <c r="C180" s="64" t="s">
        <v>761</v>
      </c>
      <c r="D180" s="64" t="s">
        <v>762</v>
      </c>
      <c r="E180" s="64"/>
      <c r="F180" s="64" t="s">
        <v>726</v>
      </c>
      <c r="G180" s="64"/>
    </row>
    <row r="181" spans="1:7" x14ac:dyDescent="0.3">
      <c r="A181" s="53" t="s">
        <v>2352</v>
      </c>
      <c r="B181" s="53" t="s">
        <v>935</v>
      </c>
      <c r="C181" s="74" t="s">
        <v>1150</v>
      </c>
      <c r="D181" s="74" t="s">
        <v>542</v>
      </c>
      <c r="E181" s="150"/>
      <c r="F181" s="74" t="s">
        <v>1150</v>
      </c>
      <c r="G181" s="60"/>
    </row>
    <row r="182" spans="1:7" x14ac:dyDescent="0.3">
      <c r="A182" s="53" t="s">
        <v>2353</v>
      </c>
      <c r="B182" s="53" t="s">
        <v>937</v>
      </c>
      <c r="C182" s="74" t="s">
        <v>1150</v>
      </c>
      <c r="D182" s="74" t="s">
        <v>542</v>
      </c>
      <c r="E182" s="150"/>
      <c r="F182" s="74" t="s">
        <v>1150</v>
      </c>
      <c r="G182" s="60"/>
    </row>
    <row r="183" spans="1:7" x14ac:dyDescent="0.3">
      <c r="A183" s="53" t="s">
        <v>2354</v>
      </c>
      <c r="B183" s="53" t="s">
        <v>269</v>
      </c>
      <c r="C183" s="74" t="s">
        <v>1150</v>
      </c>
      <c r="D183" s="74" t="s">
        <v>542</v>
      </c>
      <c r="E183" s="150"/>
      <c r="F183" s="74" t="s">
        <v>1150</v>
      </c>
      <c r="G183" s="60"/>
    </row>
    <row r="184" spans="1:7" x14ac:dyDescent="0.3">
      <c r="A184" s="53" t="s">
        <v>2355</v>
      </c>
      <c r="B184" s="55"/>
      <c r="C184" s="55"/>
      <c r="D184" s="55"/>
      <c r="E184" s="37"/>
      <c r="F184" s="55"/>
      <c r="G184" s="60"/>
    </row>
    <row r="185" spans="1:7" x14ac:dyDescent="0.3">
      <c r="A185" s="53" t="s">
        <v>2356</v>
      </c>
      <c r="B185" s="55"/>
      <c r="C185" s="55"/>
      <c r="D185" s="55"/>
      <c r="E185" s="37"/>
      <c r="F185" s="55"/>
      <c r="G185" s="60"/>
    </row>
    <row r="186" spans="1:7" x14ac:dyDescent="0.3">
      <c r="A186" s="53" t="s">
        <v>2357</v>
      </c>
      <c r="B186" s="55"/>
      <c r="C186" s="55"/>
      <c r="D186" s="55"/>
      <c r="E186" s="37"/>
      <c r="F186" s="55"/>
      <c r="G186" s="60"/>
    </row>
    <row r="187" spans="1:7" x14ac:dyDescent="0.3">
      <c r="A187" s="53" t="s">
        <v>2358</v>
      </c>
      <c r="B187" s="55"/>
      <c r="C187" s="55"/>
      <c r="D187" s="55"/>
      <c r="E187" s="37"/>
      <c r="F187" s="55"/>
      <c r="G187" s="60"/>
    </row>
    <row r="188" spans="1:7" x14ac:dyDescent="0.3">
      <c r="A188" s="53" t="s">
        <v>2359</v>
      </c>
      <c r="B188" s="55"/>
      <c r="C188" s="55"/>
      <c r="D188" s="55"/>
      <c r="E188" s="37"/>
      <c r="F188" s="55"/>
      <c r="G188" s="60"/>
    </row>
    <row r="189" spans="1:7" x14ac:dyDescent="0.3">
      <c r="A189" s="53" t="s">
        <v>2360</v>
      </c>
      <c r="B189" s="55"/>
      <c r="C189" s="55"/>
      <c r="D189" s="55"/>
      <c r="E189" s="37"/>
      <c r="F189" s="55"/>
      <c r="G189" s="60"/>
    </row>
    <row r="190" spans="1:7" x14ac:dyDescent="0.3">
      <c r="A190" s="64"/>
      <c r="B190" s="64" t="s">
        <v>945</v>
      </c>
      <c r="C190" s="64" t="s">
        <v>761</v>
      </c>
      <c r="D190" s="64" t="s">
        <v>762</v>
      </c>
      <c r="E190" s="64"/>
      <c r="F190" s="64" t="s">
        <v>726</v>
      </c>
      <c r="G190" s="64"/>
    </row>
    <row r="191" spans="1:7" x14ac:dyDescent="0.3">
      <c r="A191" s="53" t="s">
        <v>2361</v>
      </c>
      <c r="B191" s="95" t="s">
        <v>947</v>
      </c>
      <c r="C191" s="74" t="s">
        <v>1150</v>
      </c>
      <c r="D191" s="74" t="s">
        <v>542</v>
      </c>
      <c r="E191" s="150"/>
      <c r="F191" s="74" t="s">
        <v>1150</v>
      </c>
      <c r="G191" s="60"/>
    </row>
    <row r="192" spans="1:7" x14ac:dyDescent="0.3">
      <c r="A192" s="53" t="s">
        <v>2362</v>
      </c>
      <c r="B192" s="95" t="s">
        <v>949</v>
      </c>
      <c r="C192" s="74" t="s">
        <v>1150</v>
      </c>
      <c r="D192" s="74" t="s">
        <v>542</v>
      </c>
      <c r="E192" s="150"/>
      <c r="F192" s="74" t="s">
        <v>1150</v>
      </c>
      <c r="G192" s="60"/>
    </row>
    <row r="193" spans="1:7" x14ac:dyDescent="0.3">
      <c r="A193" s="53" t="s">
        <v>2363</v>
      </c>
      <c r="B193" s="95" t="s">
        <v>951</v>
      </c>
      <c r="C193" s="74" t="s">
        <v>1150</v>
      </c>
      <c r="D193" s="74" t="s">
        <v>542</v>
      </c>
      <c r="E193" s="74"/>
      <c r="F193" s="74" t="s">
        <v>1150</v>
      </c>
      <c r="G193" s="60"/>
    </row>
    <row r="194" spans="1:7" x14ac:dyDescent="0.3">
      <c r="A194" s="53" t="s">
        <v>2364</v>
      </c>
      <c r="B194" s="95" t="s">
        <v>953</v>
      </c>
      <c r="C194" s="74" t="s">
        <v>1150</v>
      </c>
      <c r="D194" s="74" t="s">
        <v>542</v>
      </c>
      <c r="E194" s="74"/>
      <c r="F194" s="74" t="s">
        <v>1150</v>
      </c>
      <c r="G194" s="60"/>
    </row>
    <row r="195" spans="1:7" x14ac:dyDescent="0.3">
      <c r="A195" s="53" t="s">
        <v>2365</v>
      </c>
      <c r="B195" s="95" t="s">
        <v>955</v>
      </c>
      <c r="C195" s="74" t="s">
        <v>1150</v>
      </c>
      <c r="D195" s="74" t="s">
        <v>542</v>
      </c>
      <c r="E195" s="74"/>
      <c r="F195" s="74" t="s">
        <v>1150</v>
      </c>
      <c r="G195" s="60"/>
    </row>
    <row r="196" spans="1:7" x14ac:dyDescent="0.3">
      <c r="A196" s="53" t="s">
        <v>2366</v>
      </c>
      <c r="B196" s="312"/>
      <c r="C196" s="74"/>
      <c r="D196" s="74"/>
      <c r="E196" s="74"/>
      <c r="F196" s="74"/>
      <c r="G196" s="60"/>
    </row>
    <row r="197" spans="1:7" x14ac:dyDescent="0.3">
      <c r="A197" s="53" t="s">
        <v>2367</v>
      </c>
      <c r="B197" s="312"/>
      <c r="C197" s="74"/>
      <c r="D197" s="74"/>
      <c r="E197" s="151"/>
      <c r="F197" s="74"/>
      <c r="G197" s="60"/>
    </row>
    <row r="198" spans="1:7" x14ac:dyDescent="0.3">
      <c r="A198" s="53" t="s">
        <v>2368</v>
      </c>
      <c r="B198" s="116"/>
      <c r="C198" s="74"/>
      <c r="D198" s="74"/>
      <c r="E198" s="151"/>
      <c r="F198" s="74"/>
      <c r="G198" s="60"/>
    </row>
    <row r="199" spans="1:7" x14ac:dyDescent="0.3">
      <c r="A199" s="53" t="s">
        <v>2369</v>
      </c>
      <c r="B199" s="116"/>
      <c r="C199" s="74"/>
      <c r="D199" s="74"/>
      <c r="E199" s="151"/>
      <c r="F199" s="74"/>
      <c r="G199" s="60"/>
    </row>
    <row r="200" spans="1:7" x14ac:dyDescent="0.3">
      <c r="A200" s="64"/>
      <c r="B200" s="64" t="s">
        <v>960</v>
      </c>
      <c r="C200" s="64" t="s">
        <v>761</v>
      </c>
      <c r="D200" s="64" t="s">
        <v>762</v>
      </c>
      <c r="E200" s="64"/>
      <c r="F200" s="64" t="s">
        <v>726</v>
      </c>
      <c r="G200" s="64"/>
    </row>
    <row r="201" spans="1:7" x14ac:dyDescent="0.3">
      <c r="A201" s="53" t="s">
        <v>2370</v>
      </c>
      <c r="B201" s="53" t="s">
        <v>962</v>
      </c>
      <c r="C201" s="74" t="s">
        <v>1150</v>
      </c>
      <c r="D201" s="74" t="s">
        <v>542</v>
      </c>
      <c r="E201" s="150"/>
      <c r="F201" s="74" t="s">
        <v>1150</v>
      </c>
      <c r="G201" s="60"/>
    </row>
    <row r="202" spans="1:7" x14ac:dyDescent="0.3">
      <c r="A202" s="53" t="s">
        <v>2371</v>
      </c>
      <c r="B202" s="324" t="s">
        <v>2372</v>
      </c>
      <c r="C202" s="74" t="s">
        <v>1150</v>
      </c>
      <c r="D202" s="74" t="s">
        <v>542</v>
      </c>
      <c r="E202" s="150"/>
      <c r="F202" s="74" t="s">
        <v>1150</v>
      </c>
      <c r="G202" s="60"/>
    </row>
    <row r="203" spans="1:7" x14ac:dyDescent="0.3">
      <c r="A203" s="53" t="s">
        <v>2373</v>
      </c>
      <c r="B203" s="325"/>
      <c r="C203" s="74"/>
      <c r="D203" s="74"/>
      <c r="E203" s="152"/>
      <c r="F203" s="74"/>
      <c r="G203" s="60"/>
    </row>
    <row r="204" spans="1:7" x14ac:dyDescent="0.3">
      <c r="A204" s="53" t="s">
        <v>2374</v>
      </c>
      <c r="B204" s="325"/>
      <c r="C204" s="74"/>
      <c r="D204" s="74"/>
      <c r="E204" s="152"/>
      <c r="F204" s="74"/>
      <c r="G204" s="60"/>
    </row>
    <row r="205" spans="1:7" x14ac:dyDescent="0.3">
      <c r="A205" s="53" t="s">
        <v>2375</v>
      </c>
      <c r="B205" s="325"/>
      <c r="C205" s="74"/>
      <c r="D205" s="74"/>
      <c r="E205" s="152"/>
      <c r="F205" s="74"/>
      <c r="G205" s="60"/>
    </row>
    <row r="206" spans="1:7" x14ac:dyDescent="0.3">
      <c r="A206" s="53" t="s">
        <v>2376</v>
      </c>
      <c r="B206" s="122"/>
      <c r="C206" s="122"/>
      <c r="D206" s="122"/>
      <c r="E206" s="60"/>
      <c r="F206" s="122"/>
      <c r="G206" s="60"/>
    </row>
    <row r="207" spans="1:7" x14ac:dyDescent="0.3">
      <c r="A207" s="53" t="s">
        <v>2377</v>
      </c>
      <c r="B207" s="122"/>
      <c r="C207" s="122"/>
      <c r="D207" s="122"/>
      <c r="E207" s="60"/>
      <c r="F207" s="122"/>
      <c r="G207" s="60"/>
    </row>
    <row r="208" spans="1:7" x14ac:dyDescent="0.3">
      <c r="A208" s="53" t="s">
        <v>2378</v>
      </c>
      <c r="B208" s="122"/>
      <c r="C208" s="122"/>
      <c r="D208" s="122"/>
      <c r="E208" s="60"/>
      <c r="F208" s="122"/>
      <c r="G208" s="60"/>
    </row>
    <row r="209" spans="1:7" ht="18" x14ac:dyDescent="0.3">
      <c r="A209" s="156"/>
      <c r="B209" s="170" t="s">
        <v>2379</v>
      </c>
      <c r="C209" s="326"/>
      <c r="D209" s="326"/>
      <c r="E209" s="326"/>
      <c r="F209" s="326"/>
      <c r="G209" s="326"/>
    </row>
    <row r="210" spans="1:7" x14ac:dyDescent="0.3">
      <c r="A210" s="64"/>
      <c r="B210" s="64" t="s">
        <v>968</v>
      </c>
      <c r="C210" s="64" t="s">
        <v>969</v>
      </c>
      <c r="D210" s="64" t="s">
        <v>970</v>
      </c>
      <c r="E210" s="64"/>
      <c r="F210" s="64" t="s">
        <v>761</v>
      </c>
      <c r="G210" s="64" t="s">
        <v>971</v>
      </c>
    </row>
    <row r="211" spans="1:7" x14ac:dyDescent="0.3">
      <c r="A211" s="53" t="s">
        <v>2380</v>
      </c>
      <c r="B211" s="68" t="s">
        <v>973</v>
      </c>
      <c r="C211" s="69" t="s">
        <v>1150</v>
      </c>
      <c r="D211" s="55"/>
      <c r="E211" s="94"/>
      <c r="F211" s="93"/>
      <c r="G211" s="93"/>
    </row>
    <row r="212" spans="1:7" x14ac:dyDescent="0.3">
      <c r="A212" s="91"/>
      <c r="B212" s="159"/>
      <c r="C212" s="91"/>
      <c r="D212" s="91"/>
      <c r="E212" s="91"/>
      <c r="F212" s="160"/>
      <c r="G212" s="160"/>
    </row>
    <row r="213" spans="1:7" x14ac:dyDescent="0.3">
      <c r="A213" s="39"/>
      <c r="B213" s="68" t="s">
        <v>974</v>
      </c>
      <c r="C213" s="91"/>
      <c r="D213" s="91"/>
      <c r="E213" s="91"/>
      <c r="F213" s="160"/>
      <c r="G213" s="160"/>
    </row>
    <row r="214" spans="1:7" x14ac:dyDescent="0.3">
      <c r="A214" s="53" t="s">
        <v>2381</v>
      </c>
      <c r="B214" s="122" t="s">
        <v>1149</v>
      </c>
      <c r="C214" s="69" t="s">
        <v>1150</v>
      </c>
      <c r="D214" s="143" t="s">
        <v>1150</v>
      </c>
      <c r="E214" s="91"/>
      <c r="F214" s="82" t="str">
        <f>IF($C$238=0,"",IF(C214="[for completion]","",IF(C214="","",C214/$C$238)))</f>
        <v/>
      </c>
      <c r="G214" s="82" t="str">
        <f>IF($D$238=0,"",IF(D214="[for completion]","",IF(D214="","",D214/$D$238)))</f>
        <v/>
      </c>
    </row>
    <row r="215" spans="1:7" x14ac:dyDescent="0.3">
      <c r="A215" s="53" t="s">
        <v>2382</v>
      </c>
      <c r="B215" s="122" t="s">
        <v>1149</v>
      </c>
      <c r="C215" s="69" t="s">
        <v>1150</v>
      </c>
      <c r="D215" s="143" t="s">
        <v>1150</v>
      </c>
      <c r="E215" s="91"/>
      <c r="F215" s="82" t="str">
        <f t="shared" ref="F215:F237" si="1">IF($C$238=0,"",IF(C215="[for completion]","",IF(C215="","",C215/$C$238)))</f>
        <v/>
      </c>
      <c r="G215" s="82" t="str">
        <f t="shared" ref="G215:G237" si="2">IF($D$238=0,"",IF(D215="[for completion]","",IF(D215="","",D215/$D$238)))</f>
        <v/>
      </c>
    </row>
    <row r="216" spans="1:7" x14ac:dyDescent="0.3">
      <c r="A216" s="53" t="s">
        <v>2383</v>
      </c>
      <c r="B216" s="122" t="s">
        <v>1149</v>
      </c>
      <c r="C216" s="69" t="s">
        <v>1150</v>
      </c>
      <c r="D216" s="143" t="s">
        <v>1150</v>
      </c>
      <c r="E216" s="91"/>
      <c r="F216" s="82" t="str">
        <f t="shared" si="1"/>
        <v/>
      </c>
      <c r="G216" s="82" t="str">
        <f t="shared" si="2"/>
        <v/>
      </c>
    </row>
    <row r="217" spans="1:7" x14ac:dyDescent="0.3">
      <c r="A217" s="53" t="s">
        <v>2384</v>
      </c>
      <c r="B217" s="122" t="s">
        <v>1149</v>
      </c>
      <c r="C217" s="69" t="s">
        <v>1150</v>
      </c>
      <c r="D217" s="143" t="s">
        <v>1150</v>
      </c>
      <c r="E217" s="91"/>
      <c r="F217" s="82" t="str">
        <f t="shared" si="1"/>
        <v/>
      </c>
      <c r="G217" s="82" t="str">
        <f t="shared" si="2"/>
        <v/>
      </c>
    </row>
    <row r="218" spans="1:7" x14ac:dyDescent="0.3">
      <c r="A218" s="53" t="s">
        <v>2385</v>
      </c>
      <c r="B218" s="122" t="s">
        <v>1149</v>
      </c>
      <c r="C218" s="69" t="s">
        <v>1150</v>
      </c>
      <c r="D218" s="143" t="s">
        <v>1150</v>
      </c>
      <c r="E218" s="91"/>
      <c r="F218" s="82" t="str">
        <f t="shared" si="1"/>
        <v/>
      </c>
      <c r="G218" s="82" t="str">
        <f t="shared" si="2"/>
        <v/>
      </c>
    </row>
    <row r="219" spans="1:7" x14ac:dyDescent="0.3">
      <c r="A219" s="53" t="s">
        <v>2386</v>
      </c>
      <c r="B219" s="122" t="s">
        <v>1149</v>
      </c>
      <c r="C219" s="69" t="s">
        <v>1150</v>
      </c>
      <c r="D219" s="143" t="s">
        <v>1150</v>
      </c>
      <c r="E219" s="91"/>
      <c r="F219" s="82" t="str">
        <f t="shared" si="1"/>
        <v/>
      </c>
      <c r="G219" s="82" t="str">
        <f t="shared" si="2"/>
        <v/>
      </c>
    </row>
    <row r="220" spans="1:7" x14ac:dyDescent="0.3">
      <c r="A220" s="53" t="s">
        <v>2387</v>
      </c>
      <c r="B220" s="122" t="s">
        <v>1149</v>
      </c>
      <c r="C220" s="69" t="s">
        <v>1150</v>
      </c>
      <c r="D220" s="143" t="s">
        <v>1150</v>
      </c>
      <c r="E220" s="91"/>
      <c r="F220" s="82" t="str">
        <f t="shared" si="1"/>
        <v/>
      </c>
      <c r="G220" s="82" t="str">
        <f t="shared" si="2"/>
        <v/>
      </c>
    </row>
    <row r="221" spans="1:7" x14ac:dyDescent="0.3">
      <c r="A221" s="53" t="s">
        <v>2388</v>
      </c>
      <c r="B221" s="122" t="s">
        <v>1149</v>
      </c>
      <c r="C221" s="69" t="s">
        <v>1150</v>
      </c>
      <c r="D221" s="143" t="s">
        <v>1150</v>
      </c>
      <c r="E221" s="91"/>
      <c r="F221" s="82" t="str">
        <f t="shared" si="1"/>
        <v/>
      </c>
      <c r="G221" s="82" t="str">
        <f t="shared" si="2"/>
        <v/>
      </c>
    </row>
    <row r="222" spans="1:7" x14ac:dyDescent="0.3">
      <c r="A222" s="53" t="s">
        <v>2389</v>
      </c>
      <c r="B222" s="122" t="s">
        <v>1149</v>
      </c>
      <c r="C222" s="69" t="s">
        <v>1150</v>
      </c>
      <c r="D222" s="143" t="s">
        <v>1150</v>
      </c>
      <c r="E222" s="91"/>
      <c r="F222" s="82" t="str">
        <f t="shared" si="1"/>
        <v/>
      </c>
      <c r="G222" s="82" t="str">
        <f t="shared" si="2"/>
        <v/>
      </c>
    </row>
    <row r="223" spans="1:7" x14ac:dyDescent="0.3">
      <c r="A223" s="53" t="s">
        <v>2390</v>
      </c>
      <c r="B223" s="122" t="s">
        <v>1149</v>
      </c>
      <c r="C223" s="69" t="s">
        <v>1150</v>
      </c>
      <c r="D223" s="143" t="s">
        <v>1150</v>
      </c>
      <c r="E223" s="60"/>
      <c r="F223" s="82" t="str">
        <f t="shared" si="1"/>
        <v/>
      </c>
      <c r="G223" s="82" t="str">
        <f t="shared" si="2"/>
        <v/>
      </c>
    </row>
    <row r="224" spans="1:7" x14ac:dyDescent="0.3">
      <c r="A224" s="53" t="s">
        <v>2391</v>
      </c>
      <c r="B224" s="122" t="s">
        <v>1149</v>
      </c>
      <c r="C224" s="69" t="s">
        <v>1150</v>
      </c>
      <c r="D224" s="143" t="s">
        <v>1150</v>
      </c>
      <c r="E224" s="60"/>
      <c r="F224" s="82" t="str">
        <f t="shared" si="1"/>
        <v/>
      </c>
      <c r="G224" s="82" t="str">
        <f t="shared" si="2"/>
        <v/>
      </c>
    </row>
    <row r="225" spans="1:7" x14ac:dyDescent="0.3">
      <c r="A225" s="53" t="s">
        <v>2392</v>
      </c>
      <c r="B225" s="122" t="s">
        <v>1149</v>
      </c>
      <c r="C225" s="69" t="s">
        <v>1150</v>
      </c>
      <c r="D225" s="143" t="s">
        <v>1150</v>
      </c>
      <c r="E225" s="60"/>
      <c r="F225" s="82" t="str">
        <f t="shared" si="1"/>
        <v/>
      </c>
      <c r="G225" s="82" t="str">
        <f t="shared" si="2"/>
        <v/>
      </c>
    </row>
    <row r="226" spans="1:7" x14ac:dyDescent="0.3">
      <c r="A226" s="53" t="s">
        <v>2393</v>
      </c>
      <c r="B226" s="122" t="s">
        <v>1149</v>
      </c>
      <c r="C226" s="69" t="s">
        <v>1150</v>
      </c>
      <c r="D226" s="143" t="s">
        <v>1150</v>
      </c>
      <c r="E226" s="60"/>
      <c r="F226" s="82" t="str">
        <f t="shared" si="1"/>
        <v/>
      </c>
      <c r="G226" s="82" t="str">
        <f t="shared" si="2"/>
        <v/>
      </c>
    </row>
    <row r="227" spans="1:7" x14ac:dyDescent="0.3">
      <c r="A227" s="53" t="s">
        <v>2394</v>
      </c>
      <c r="B227" s="122" t="s">
        <v>1149</v>
      </c>
      <c r="C227" s="69" t="s">
        <v>1150</v>
      </c>
      <c r="D227" s="143" t="s">
        <v>1150</v>
      </c>
      <c r="E227" s="60"/>
      <c r="F227" s="82" t="str">
        <f t="shared" si="1"/>
        <v/>
      </c>
      <c r="G227" s="82" t="str">
        <f t="shared" si="2"/>
        <v/>
      </c>
    </row>
    <row r="228" spans="1:7" x14ac:dyDescent="0.3">
      <c r="A228" s="53" t="s">
        <v>2395</v>
      </c>
      <c r="B228" s="122" t="s">
        <v>1149</v>
      </c>
      <c r="C228" s="69" t="s">
        <v>1150</v>
      </c>
      <c r="D228" s="143" t="s">
        <v>1150</v>
      </c>
      <c r="E228" s="60"/>
      <c r="F228" s="82" t="str">
        <f t="shared" si="1"/>
        <v/>
      </c>
      <c r="G228" s="82" t="str">
        <f t="shared" si="2"/>
        <v/>
      </c>
    </row>
    <row r="229" spans="1:7" x14ac:dyDescent="0.3">
      <c r="A229" s="53" t="s">
        <v>2396</v>
      </c>
      <c r="B229" s="122" t="s">
        <v>1149</v>
      </c>
      <c r="C229" s="69" t="s">
        <v>1150</v>
      </c>
      <c r="D229" s="143" t="s">
        <v>1150</v>
      </c>
      <c r="E229" s="39"/>
      <c r="F229" s="82" t="str">
        <f t="shared" si="1"/>
        <v/>
      </c>
      <c r="G229" s="82" t="str">
        <f t="shared" si="2"/>
        <v/>
      </c>
    </row>
    <row r="230" spans="1:7" x14ac:dyDescent="0.3">
      <c r="A230" s="53" t="s">
        <v>2397</v>
      </c>
      <c r="B230" s="122" t="s">
        <v>1149</v>
      </c>
      <c r="C230" s="69" t="s">
        <v>1150</v>
      </c>
      <c r="D230" s="143" t="s">
        <v>1150</v>
      </c>
      <c r="E230" s="161"/>
      <c r="F230" s="82" t="str">
        <f t="shared" si="1"/>
        <v/>
      </c>
      <c r="G230" s="82" t="str">
        <f t="shared" si="2"/>
        <v/>
      </c>
    </row>
    <row r="231" spans="1:7" x14ac:dyDescent="0.3">
      <c r="A231" s="53" t="s">
        <v>2398</v>
      </c>
      <c r="B231" s="122" t="s">
        <v>1149</v>
      </c>
      <c r="C231" s="69" t="s">
        <v>1150</v>
      </c>
      <c r="D231" s="143" t="s">
        <v>1150</v>
      </c>
      <c r="E231" s="161"/>
      <c r="F231" s="82" t="str">
        <f t="shared" si="1"/>
        <v/>
      </c>
      <c r="G231" s="82" t="str">
        <f t="shared" si="2"/>
        <v/>
      </c>
    </row>
    <row r="232" spans="1:7" x14ac:dyDescent="0.3">
      <c r="A232" s="53" t="s">
        <v>2399</v>
      </c>
      <c r="B232" s="122" t="s">
        <v>1149</v>
      </c>
      <c r="C232" s="69" t="s">
        <v>1150</v>
      </c>
      <c r="D232" s="143" t="s">
        <v>1150</v>
      </c>
      <c r="E232" s="161"/>
      <c r="F232" s="82" t="str">
        <f t="shared" si="1"/>
        <v/>
      </c>
      <c r="G232" s="82" t="str">
        <f t="shared" si="2"/>
        <v/>
      </c>
    </row>
    <row r="233" spans="1:7" x14ac:dyDescent="0.3">
      <c r="A233" s="53" t="s">
        <v>2400</v>
      </c>
      <c r="B233" s="122" t="s">
        <v>1149</v>
      </c>
      <c r="C233" s="69" t="s">
        <v>1150</v>
      </c>
      <c r="D233" s="143" t="s">
        <v>1150</v>
      </c>
      <c r="E233" s="161"/>
      <c r="F233" s="82" t="str">
        <f t="shared" si="1"/>
        <v/>
      </c>
      <c r="G233" s="82" t="str">
        <f t="shared" si="2"/>
        <v/>
      </c>
    </row>
    <row r="234" spans="1:7" x14ac:dyDescent="0.3">
      <c r="A234" s="53" t="s">
        <v>2401</v>
      </c>
      <c r="B234" s="122" t="s">
        <v>1149</v>
      </c>
      <c r="C234" s="69" t="s">
        <v>1150</v>
      </c>
      <c r="D234" s="143" t="s">
        <v>1150</v>
      </c>
      <c r="E234" s="161"/>
      <c r="F234" s="82" t="str">
        <f t="shared" si="1"/>
        <v/>
      </c>
      <c r="G234" s="82" t="str">
        <f t="shared" si="2"/>
        <v/>
      </c>
    </row>
    <row r="235" spans="1:7" x14ac:dyDescent="0.3">
      <c r="A235" s="53" t="s">
        <v>2402</v>
      </c>
      <c r="B235" s="122" t="s">
        <v>1149</v>
      </c>
      <c r="C235" s="69" t="s">
        <v>1150</v>
      </c>
      <c r="D235" s="143" t="s">
        <v>1150</v>
      </c>
      <c r="E235" s="161"/>
      <c r="F235" s="82" t="str">
        <f t="shared" si="1"/>
        <v/>
      </c>
      <c r="G235" s="82" t="str">
        <f t="shared" si="2"/>
        <v/>
      </c>
    </row>
    <row r="236" spans="1:7" x14ac:dyDescent="0.3">
      <c r="A236" s="53" t="s">
        <v>2403</v>
      </c>
      <c r="B236" s="122" t="s">
        <v>1149</v>
      </c>
      <c r="C236" s="69" t="s">
        <v>1150</v>
      </c>
      <c r="D236" s="143" t="s">
        <v>1150</v>
      </c>
      <c r="E236" s="161"/>
      <c r="F236" s="82" t="str">
        <f t="shared" si="1"/>
        <v/>
      </c>
      <c r="G236" s="82" t="str">
        <f t="shared" si="2"/>
        <v/>
      </c>
    </row>
    <row r="237" spans="1:7" x14ac:dyDescent="0.3">
      <c r="A237" s="53" t="s">
        <v>2404</v>
      </c>
      <c r="B237" s="122" t="s">
        <v>1149</v>
      </c>
      <c r="C237" s="69" t="s">
        <v>1150</v>
      </c>
      <c r="D237" s="143" t="s">
        <v>1150</v>
      </c>
      <c r="E237" s="161"/>
      <c r="F237" s="82" t="str">
        <f t="shared" si="1"/>
        <v/>
      </c>
      <c r="G237" s="82" t="str">
        <f t="shared" si="2"/>
        <v/>
      </c>
    </row>
    <row r="238" spans="1:7" x14ac:dyDescent="0.3">
      <c r="A238" s="53" t="s">
        <v>2405</v>
      </c>
      <c r="B238" s="84" t="s">
        <v>271</v>
      </c>
      <c r="C238" s="85">
        <f>SUM(C214:C237)</f>
        <v>0</v>
      </c>
      <c r="D238" s="162">
        <f>SUM(D214:D237)</f>
        <v>0</v>
      </c>
      <c r="E238" s="161"/>
      <c r="F238" s="163">
        <f>SUM(F214:F237)</f>
        <v>0</v>
      </c>
      <c r="G238" s="163">
        <f>SUM(G214:G237)</f>
        <v>0</v>
      </c>
    </row>
    <row r="239" spans="1:7" x14ac:dyDescent="0.3">
      <c r="A239" s="64"/>
      <c r="B239" s="64" t="s">
        <v>1020</v>
      </c>
      <c r="C239" s="64" t="s">
        <v>969</v>
      </c>
      <c r="D239" s="64" t="s">
        <v>970</v>
      </c>
      <c r="E239" s="64"/>
      <c r="F239" s="64" t="s">
        <v>761</v>
      </c>
      <c r="G239" s="64" t="s">
        <v>971</v>
      </c>
    </row>
    <row r="240" spans="1:7" x14ac:dyDescent="0.3">
      <c r="A240" s="53" t="s">
        <v>2406</v>
      </c>
      <c r="B240" s="53" t="s">
        <v>1022</v>
      </c>
      <c r="C240" s="74" t="s">
        <v>1150</v>
      </c>
      <c r="D240" s="55"/>
      <c r="E240" s="55"/>
      <c r="F240" s="145"/>
      <c r="G240" s="145"/>
    </row>
    <row r="241" spans="1:7" x14ac:dyDescent="0.3">
      <c r="A241" s="39"/>
      <c r="B241" s="39"/>
      <c r="C241" s="39"/>
      <c r="D241" s="39"/>
      <c r="E241" s="39"/>
      <c r="F241" s="168"/>
      <c r="G241" s="168"/>
    </row>
    <row r="242" spans="1:7" x14ac:dyDescent="0.3">
      <c r="A242" s="39"/>
      <c r="B242" s="68" t="s">
        <v>1023</v>
      </c>
      <c r="C242" s="39"/>
      <c r="D242" s="39"/>
      <c r="E242" s="39"/>
      <c r="F242" s="168"/>
      <c r="G242" s="168"/>
    </row>
    <row r="243" spans="1:7" x14ac:dyDescent="0.3">
      <c r="A243" s="53" t="s">
        <v>2407</v>
      </c>
      <c r="B243" s="53" t="s">
        <v>1025</v>
      </c>
      <c r="C243" s="69" t="s">
        <v>1150</v>
      </c>
      <c r="D243" s="143" t="s">
        <v>1150</v>
      </c>
      <c r="E243" s="39"/>
      <c r="F243" s="82" t="str">
        <f>IF($C$251=0,"",IF(C243="[for completion]","",IF(C243="","",C243/$C$251)))</f>
        <v/>
      </c>
      <c r="G243" s="82" t="str">
        <f>IF($D$251=0,"",IF(D243="[for completion]","",IF(D243="","",D243/$D$251)))</f>
        <v/>
      </c>
    </row>
    <row r="244" spans="1:7" x14ac:dyDescent="0.3">
      <c r="A244" s="53" t="s">
        <v>2408</v>
      </c>
      <c r="B244" s="53" t="s">
        <v>1027</v>
      </c>
      <c r="C244" s="69" t="s">
        <v>1150</v>
      </c>
      <c r="D244" s="143" t="s">
        <v>1150</v>
      </c>
      <c r="E244" s="39"/>
      <c r="F244" s="82" t="str">
        <f t="shared" ref="F244:F250" si="3">IF($C$251=0,"",IF(C244="[for completion]","",IF(C244="","",C244/$C$251)))</f>
        <v/>
      </c>
      <c r="G244" s="82" t="str">
        <f t="shared" ref="G244:G250" si="4">IF($D$251=0,"",IF(D244="[for completion]","",IF(D244="","",D244/$D$251)))</f>
        <v/>
      </c>
    </row>
    <row r="245" spans="1:7" x14ac:dyDescent="0.3">
      <c r="A245" s="53" t="s">
        <v>2409</v>
      </c>
      <c r="B245" s="53" t="s">
        <v>1029</v>
      </c>
      <c r="C245" s="69" t="s">
        <v>1150</v>
      </c>
      <c r="D245" s="143" t="s">
        <v>1150</v>
      </c>
      <c r="E245" s="39"/>
      <c r="F245" s="82" t="str">
        <f t="shared" si="3"/>
        <v/>
      </c>
      <c r="G245" s="82" t="str">
        <f t="shared" si="4"/>
        <v/>
      </c>
    </row>
    <row r="246" spans="1:7" x14ac:dyDescent="0.3">
      <c r="A246" s="53" t="s">
        <v>2410</v>
      </c>
      <c r="B246" s="53" t="s">
        <v>1031</v>
      </c>
      <c r="C246" s="69" t="s">
        <v>1150</v>
      </c>
      <c r="D246" s="143" t="s">
        <v>1150</v>
      </c>
      <c r="E246" s="39"/>
      <c r="F246" s="82" t="str">
        <f t="shared" si="3"/>
        <v/>
      </c>
      <c r="G246" s="82" t="str">
        <f t="shared" si="4"/>
        <v/>
      </c>
    </row>
    <row r="247" spans="1:7" x14ac:dyDescent="0.3">
      <c r="A247" s="53" t="s">
        <v>2411</v>
      </c>
      <c r="B247" s="53" t="s">
        <v>1033</v>
      </c>
      <c r="C247" s="69" t="s">
        <v>1150</v>
      </c>
      <c r="D247" s="143" t="s">
        <v>1150</v>
      </c>
      <c r="E247" s="39"/>
      <c r="F247" s="82" t="str">
        <f>IF($C$251=0,"",IF(C247="[for completion]","",IF(C247="","",C247/$C$251)))</f>
        <v/>
      </c>
      <c r="G247" s="82" t="str">
        <f t="shared" si="4"/>
        <v/>
      </c>
    </row>
    <row r="248" spans="1:7" x14ac:dyDescent="0.3">
      <c r="A248" s="53" t="s">
        <v>2412</v>
      </c>
      <c r="B248" s="53" t="s">
        <v>1035</v>
      </c>
      <c r="C248" s="69" t="s">
        <v>1150</v>
      </c>
      <c r="D248" s="143" t="s">
        <v>1150</v>
      </c>
      <c r="E248" s="39"/>
      <c r="F248" s="82" t="str">
        <f t="shared" si="3"/>
        <v/>
      </c>
      <c r="G248" s="82" t="str">
        <f t="shared" si="4"/>
        <v/>
      </c>
    </row>
    <row r="249" spans="1:7" x14ac:dyDescent="0.3">
      <c r="A249" s="53" t="s">
        <v>2413</v>
      </c>
      <c r="B249" s="53" t="s">
        <v>1037</v>
      </c>
      <c r="C249" s="69" t="s">
        <v>1150</v>
      </c>
      <c r="D249" s="143" t="s">
        <v>1150</v>
      </c>
      <c r="E249" s="39"/>
      <c r="F249" s="82" t="str">
        <f t="shared" si="3"/>
        <v/>
      </c>
      <c r="G249" s="82" t="str">
        <f t="shared" si="4"/>
        <v/>
      </c>
    </row>
    <row r="250" spans="1:7" x14ac:dyDescent="0.3">
      <c r="A250" s="53" t="s">
        <v>2414</v>
      </c>
      <c r="B250" s="53" t="s">
        <v>1039</v>
      </c>
      <c r="C250" s="69" t="s">
        <v>1150</v>
      </c>
      <c r="D250" s="143" t="s">
        <v>1150</v>
      </c>
      <c r="E250" s="39"/>
      <c r="F250" s="82" t="str">
        <f t="shared" si="3"/>
        <v/>
      </c>
      <c r="G250" s="82" t="str">
        <f t="shared" si="4"/>
        <v/>
      </c>
    </row>
    <row r="251" spans="1:7" x14ac:dyDescent="0.3">
      <c r="A251" s="53" t="s">
        <v>2415</v>
      </c>
      <c r="B251" s="84" t="s">
        <v>271</v>
      </c>
      <c r="C251" s="72">
        <f>SUM(C243:C250)</f>
        <v>0</v>
      </c>
      <c r="D251" s="171">
        <f>SUM(D243:D250)</f>
        <v>0</v>
      </c>
      <c r="E251" s="39"/>
      <c r="F251" s="163">
        <f>SUM(F240:F250)</f>
        <v>0</v>
      </c>
      <c r="G251" s="163">
        <f>SUM(G240:G250)</f>
        <v>0</v>
      </c>
    </row>
    <row r="252" spans="1:7" x14ac:dyDescent="0.3">
      <c r="A252" s="53" t="s">
        <v>2416</v>
      </c>
      <c r="B252" s="140" t="s">
        <v>1042</v>
      </c>
      <c r="C252" s="69"/>
      <c r="D252" s="143"/>
      <c r="E252" s="39"/>
      <c r="F252" s="82" t="s">
        <v>1597</v>
      </c>
      <c r="G252" s="82" t="s">
        <v>1597</v>
      </c>
    </row>
    <row r="253" spans="1:7" x14ac:dyDescent="0.3">
      <c r="A253" s="53" t="s">
        <v>2417</v>
      </c>
      <c r="B253" s="140" t="s">
        <v>1044</v>
      </c>
      <c r="C253" s="69"/>
      <c r="D253" s="143"/>
      <c r="E253" s="39"/>
      <c r="F253" s="82" t="s">
        <v>1597</v>
      </c>
      <c r="G253" s="82" t="s">
        <v>1597</v>
      </c>
    </row>
    <row r="254" spans="1:7" x14ac:dyDescent="0.3">
      <c r="A254" s="53" t="s">
        <v>2418</v>
      </c>
      <c r="B254" s="140" t="s">
        <v>1046</v>
      </c>
      <c r="C254" s="69"/>
      <c r="D254" s="143"/>
      <c r="E254" s="39"/>
      <c r="F254" s="82" t="s">
        <v>1597</v>
      </c>
      <c r="G254" s="82" t="s">
        <v>1597</v>
      </c>
    </row>
    <row r="255" spans="1:7" x14ac:dyDescent="0.3">
      <c r="A255" s="53" t="s">
        <v>2419</v>
      </c>
      <c r="B255" s="140" t="s">
        <v>1048</v>
      </c>
      <c r="C255" s="69"/>
      <c r="D255" s="143"/>
      <c r="E255" s="39"/>
      <c r="F255" s="82" t="s">
        <v>1597</v>
      </c>
      <c r="G255" s="82" t="s">
        <v>1597</v>
      </c>
    </row>
    <row r="256" spans="1:7" x14ac:dyDescent="0.3">
      <c r="A256" s="53" t="s">
        <v>2420</v>
      </c>
      <c r="B256" s="140" t="s">
        <v>1050</v>
      </c>
      <c r="C256" s="69"/>
      <c r="D256" s="143"/>
      <c r="E256" s="39"/>
      <c r="F256" s="82" t="s">
        <v>1597</v>
      </c>
      <c r="G256" s="82" t="s">
        <v>1597</v>
      </c>
    </row>
    <row r="257" spans="1:7" x14ac:dyDescent="0.3">
      <c r="A257" s="53" t="s">
        <v>2421</v>
      </c>
      <c r="B257" s="140" t="s">
        <v>1052</v>
      </c>
      <c r="C257" s="69"/>
      <c r="D257" s="143"/>
      <c r="E257" s="39"/>
      <c r="F257" s="82" t="s">
        <v>1597</v>
      </c>
      <c r="G257" s="82" t="s">
        <v>1597</v>
      </c>
    </row>
    <row r="258" spans="1:7" x14ac:dyDescent="0.3">
      <c r="A258" s="53" t="s">
        <v>2422</v>
      </c>
      <c r="B258" s="87"/>
      <c r="C258" s="39"/>
      <c r="D258" s="39"/>
      <c r="E258" s="39"/>
      <c r="F258" s="165"/>
      <c r="G258" s="165"/>
    </row>
    <row r="259" spans="1:7" x14ac:dyDescent="0.3">
      <c r="A259" s="53" t="s">
        <v>2423</v>
      </c>
      <c r="B259" s="87"/>
      <c r="C259" s="39"/>
      <c r="D259" s="39"/>
      <c r="E259" s="39"/>
      <c r="F259" s="165"/>
      <c r="G259" s="165"/>
    </row>
    <row r="260" spans="1:7" x14ac:dyDescent="0.3">
      <c r="A260" s="53" t="s">
        <v>2424</v>
      </c>
      <c r="B260" s="87"/>
      <c r="C260" s="39"/>
      <c r="D260" s="39"/>
      <c r="E260" s="39"/>
      <c r="F260" s="165"/>
      <c r="G260" s="165"/>
    </row>
    <row r="261" spans="1:7" x14ac:dyDescent="0.3">
      <c r="A261" s="64"/>
      <c r="B261" s="64" t="s">
        <v>1056</v>
      </c>
      <c r="C261" s="64" t="s">
        <v>969</v>
      </c>
      <c r="D261" s="64" t="s">
        <v>970</v>
      </c>
      <c r="E261" s="64"/>
      <c r="F261" s="64" t="s">
        <v>761</v>
      </c>
      <c r="G261" s="64" t="s">
        <v>971</v>
      </c>
    </row>
    <row r="262" spans="1:7" x14ac:dyDescent="0.3">
      <c r="A262" s="53" t="s">
        <v>2425</v>
      </c>
      <c r="B262" s="53" t="s">
        <v>1022</v>
      </c>
      <c r="C262" s="143" t="s">
        <v>1150</v>
      </c>
      <c r="D262" s="55"/>
      <c r="E262" s="55"/>
      <c r="F262" s="145"/>
      <c r="G262" s="145"/>
    </row>
    <row r="263" spans="1:7" x14ac:dyDescent="0.3">
      <c r="A263" s="39"/>
      <c r="B263" s="39"/>
      <c r="C263" s="39"/>
      <c r="D263" s="39"/>
      <c r="E263" s="39"/>
      <c r="F263" s="168"/>
      <c r="G263" s="168"/>
    </row>
    <row r="264" spans="1:7" x14ac:dyDescent="0.3">
      <c r="A264" s="39"/>
      <c r="B264" s="68" t="s">
        <v>1023</v>
      </c>
      <c r="C264" s="39"/>
      <c r="D264" s="39"/>
      <c r="E264" s="39"/>
      <c r="F264" s="168"/>
      <c r="G264" s="168"/>
    </row>
    <row r="265" spans="1:7" x14ac:dyDescent="0.3">
      <c r="A265" s="53" t="s">
        <v>2426</v>
      </c>
      <c r="B265" s="53" t="s">
        <v>1025</v>
      </c>
      <c r="C265" s="143" t="s">
        <v>1150</v>
      </c>
      <c r="D265" s="143" t="s">
        <v>1150</v>
      </c>
      <c r="E265" s="39"/>
      <c r="F265" s="82" t="str">
        <f>IF($C$273=0,"",IF(C265="[for completion]","",IF(C265="","",C265/$C$273)))</f>
        <v/>
      </c>
      <c r="G265" s="82" t="str">
        <f>IF($D$273=0,"",IF(D265="[for completion]","",IF(D265="","",D265/$D$273)))</f>
        <v/>
      </c>
    </row>
    <row r="266" spans="1:7" x14ac:dyDescent="0.3">
      <c r="A266" s="53" t="s">
        <v>2427</v>
      </c>
      <c r="B266" s="53" t="s">
        <v>1027</v>
      </c>
      <c r="C266" s="143" t="s">
        <v>1150</v>
      </c>
      <c r="D266" s="143" t="s">
        <v>1150</v>
      </c>
      <c r="E266" s="39"/>
      <c r="F266" s="82" t="str">
        <f t="shared" ref="F266:F272" si="5">IF($C$273=0,"",IF(C266="[for completion]","",IF(C266="","",C266/$C$273)))</f>
        <v/>
      </c>
      <c r="G266" s="82" t="str">
        <f t="shared" ref="G266:G272" si="6">IF($D$273=0,"",IF(D266="[for completion]","",IF(D266="","",D266/$D$273)))</f>
        <v/>
      </c>
    </row>
    <row r="267" spans="1:7" x14ac:dyDescent="0.3">
      <c r="A267" s="53" t="s">
        <v>2428</v>
      </c>
      <c r="B267" s="53" t="s">
        <v>1029</v>
      </c>
      <c r="C267" s="143" t="s">
        <v>1150</v>
      </c>
      <c r="D267" s="143" t="s">
        <v>1150</v>
      </c>
      <c r="E267" s="39"/>
      <c r="F267" s="82" t="str">
        <f t="shared" si="5"/>
        <v/>
      </c>
      <c r="G267" s="82" t="str">
        <f t="shared" si="6"/>
        <v/>
      </c>
    </row>
    <row r="268" spans="1:7" x14ac:dyDescent="0.3">
      <c r="A268" s="53" t="s">
        <v>2429</v>
      </c>
      <c r="B268" s="53" t="s">
        <v>1031</v>
      </c>
      <c r="C268" s="143" t="s">
        <v>1150</v>
      </c>
      <c r="D268" s="143" t="s">
        <v>1150</v>
      </c>
      <c r="E268" s="39"/>
      <c r="F268" s="82" t="str">
        <f t="shared" si="5"/>
        <v/>
      </c>
      <c r="G268" s="82" t="str">
        <f t="shared" si="6"/>
        <v/>
      </c>
    </row>
    <row r="269" spans="1:7" x14ac:dyDescent="0.3">
      <c r="A269" s="53" t="s">
        <v>2430</v>
      </c>
      <c r="B269" s="53" t="s">
        <v>1033</v>
      </c>
      <c r="C269" s="143" t="s">
        <v>1150</v>
      </c>
      <c r="D269" s="143" t="s">
        <v>1150</v>
      </c>
      <c r="E269" s="39"/>
      <c r="F269" s="82" t="str">
        <f t="shared" si="5"/>
        <v/>
      </c>
      <c r="G269" s="82" t="str">
        <f t="shared" si="6"/>
        <v/>
      </c>
    </row>
    <row r="270" spans="1:7" x14ac:dyDescent="0.3">
      <c r="A270" s="53" t="s">
        <v>2431</v>
      </c>
      <c r="B270" s="53" t="s">
        <v>1035</v>
      </c>
      <c r="C270" s="143" t="s">
        <v>1150</v>
      </c>
      <c r="D270" s="143" t="s">
        <v>1150</v>
      </c>
      <c r="E270" s="39"/>
      <c r="F270" s="82" t="str">
        <f t="shared" si="5"/>
        <v/>
      </c>
      <c r="G270" s="82" t="str">
        <f t="shared" si="6"/>
        <v/>
      </c>
    </row>
    <row r="271" spans="1:7" x14ac:dyDescent="0.3">
      <c r="A271" s="53" t="s">
        <v>2432</v>
      </c>
      <c r="B271" s="53" t="s">
        <v>1037</v>
      </c>
      <c r="C271" s="143" t="s">
        <v>1150</v>
      </c>
      <c r="D271" s="143" t="s">
        <v>1150</v>
      </c>
      <c r="E271" s="39"/>
      <c r="F271" s="82" t="str">
        <f t="shared" si="5"/>
        <v/>
      </c>
      <c r="G271" s="82" t="str">
        <f t="shared" si="6"/>
        <v/>
      </c>
    </row>
    <row r="272" spans="1:7" x14ac:dyDescent="0.3">
      <c r="A272" s="53" t="s">
        <v>2433</v>
      </c>
      <c r="B272" s="53" t="s">
        <v>1039</v>
      </c>
      <c r="C272" s="143" t="s">
        <v>1150</v>
      </c>
      <c r="D272" s="143" t="s">
        <v>1150</v>
      </c>
      <c r="E272" s="39"/>
      <c r="F272" s="82" t="str">
        <f t="shared" si="5"/>
        <v/>
      </c>
      <c r="G272" s="82" t="str">
        <f t="shared" si="6"/>
        <v/>
      </c>
    </row>
    <row r="273" spans="1:7" x14ac:dyDescent="0.3">
      <c r="A273" s="53" t="s">
        <v>2434</v>
      </c>
      <c r="B273" s="84" t="s">
        <v>271</v>
      </c>
      <c r="C273" s="108">
        <f>SUM(C265:C272)</f>
        <v>0</v>
      </c>
      <c r="D273" s="164">
        <f>SUM(D265:D272)</f>
        <v>0</v>
      </c>
      <c r="E273" s="39"/>
      <c r="F273" s="163">
        <f>SUM(F265:F272)</f>
        <v>0</v>
      </c>
      <c r="G273" s="163">
        <f>SUM(G265:G272)</f>
        <v>0</v>
      </c>
    </row>
    <row r="274" spans="1:7" x14ac:dyDescent="0.3">
      <c r="A274" s="53" t="s">
        <v>2435</v>
      </c>
      <c r="B274" s="140" t="s">
        <v>1042</v>
      </c>
      <c r="C274" s="69"/>
      <c r="D274" s="143"/>
      <c r="E274" s="39"/>
      <c r="F274" s="82" t="s">
        <v>1597</v>
      </c>
      <c r="G274" s="82" t="s">
        <v>1597</v>
      </c>
    </row>
    <row r="275" spans="1:7" x14ac:dyDescent="0.3">
      <c r="A275" s="53" t="s">
        <v>2436</v>
      </c>
      <c r="B275" s="140" t="s">
        <v>1044</v>
      </c>
      <c r="C275" s="69"/>
      <c r="D275" s="143"/>
      <c r="E275" s="39"/>
      <c r="F275" s="82" t="s">
        <v>1597</v>
      </c>
      <c r="G275" s="82" t="s">
        <v>1597</v>
      </c>
    </row>
    <row r="276" spans="1:7" x14ac:dyDescent="0.3">
      <c r="A276" s="53" t="s">
        <v>2437</v>
      </c>
      <c r="B276" s="140" t="s">
        <v>1046</v>
      </c>
      <c r="C276" s="69"/>
      <c r="D276" s="143"/>
      <c r="E276" s="39"/>
      <c r="F276" s="82" t="s">
        <v>1597</v>
      </c>
      <c r="G276" s="82" t="s">
        <v>1597</v>
      </c>
    </row>
    <row r="277" spans="1:7" x14ac:dyDescent="0.3">
      <c r="A277" s="53" t="s">
        <v>2438</v>
      </c>
      <c r="B277" s="140" t="s">
        <v>1048</v>
      </c>
      <c r="C277" s="69"/>
      <c r="D277" s="143"/>
      <c r="E277" s="39"/>
      <c r="F277" s="82" t="s">
        <v>1597</v>
      </c>
      <c r="G277" s="82" t="s">
        <v>1597</v>
      </c>
    </row>
    <row r="278" spans="1:7" x14ac:dyDescent="0.3">
      <c r="A278" s="53" t="s">
        <v>2439</v>
      </c>
      <c r="B278" s="140" t="s">
        <v>1050</v>
      </c>
      <c r="C278" s="69"/>
      <c r="D278" s="143"/>
      <c r="E278" s="39"/>
      <c r="F278" s="82" t="s">
        <v>1597</v>
      </c>
      <c r="G278" s="82" t="s">
        <v>1597</v>
      </c>
    </row>
    <row r="279" spans="1:7" x14ac:dyDescent="0.3">
      <c r="A279" s="53" t="s">
        <v>2440</v>
      </c>
      <c r="B279" s="140" t="s">
        <v>1052</v>
      </c>
      <c r="C279" s="69"/>
      <c r="D279" s="143"/>
      <c r="E279" s="39"/>
      <c r="F279" s="82" t="s">
        <v>1597</v>
      </c>
      <c r="G279" s="82" t="s">
        <v>1597</v>
      </c>
    </row>
    <row r="280" spans="1:7" x14ac:dyDescent="0.3">
      <c r="A280" s="53" t="s">
        <v>2441</v>
      </c>
      <c r="B280" s="87"/>
      <c r="C280" s="39"/>
      <c r="D280" s="39"/>
      <c r="E280" s="39"/>
      <c r="F280" s="101"/>
      <c r="G280" s="101"/>
    </row>
    <row r="281" spans="1:7" x14ac:dyDescent="0.3">
      <c r="A281" s="53" t="s">
        <v>2442</v>
      </c>
      <c r="B281" s="87"/>
      <c r="C281" s="39"/>
      <c r="D281" s="39"/>
      <c r="E281" s="39"/>
      <c r="F281" s="101"/>
      <c r="G281" s="101"/>
    </row>
    <row r="282" spans="1:7" x14ac:dyDescent="0.3">
      <c r="A282" s="53" t="s">
        <v>2443</v>
      </c>
      <c r="B282" s="87"/>
      <c r="C282" s="39"/>
      <c r="D282" s="39"/>
      <c r="E282" s="39"/>
      <c r="F282" s="101"/>
      <c r="G282" s="101"/>
    </row>
    <row r="283" spans="1:7" x14ac:dyDescent="0.3">
      <c r="A283" s="64"/>
      <c r="B283" s="64" t="s">
        <v>1076</v>
      </c>
      <c r="C283" s="64" t="s">
        <v>761</v>
      </c>
      <c r="D283" s="64"/>
      <c r="E283" s="64"/>
      <c r="F283" s="64"/>
      <c r="G283" s="64"/>
    </row>
    <row r="284" spans="1:7" x14ac:dyDescent="0.3">
      <c r="A284" s="53" t="s">
        <v>2444</v>
      </c>
      <c r="B284" s="53" t="s">
        <v>1078</v>
      </c>
      <c r="C284" s="74" t="s">
        <v>1150</v>
      </c>
      <c r="D284" s="39"/>
      <c r="E284" s="161"/>
      <c r="F284" s="161"/>
      <c r="G284" s="161"/>
    </row>
    <row r="285" spans="1:7" x14ac:dyDescent="0.3">
      <c r="A285" s="53" t="s">
        <v>2445</v>
      </c>
      <c r="B285" s="53" t="s">
        <v>1080</v>
      </c>
      <c r="C285" s="74" t="s">
        <v>1150</v>
      </c>
      <c r="D285" s="39"/>
      <c r="E285" s="161"/>
      <c r="F285" s="161"/>
      <c r="G285" s="37"/>
    </row>
    <row r="286" spans="1:7" x14ac:dyDescent="0.3">
      <c r="A286" s="53" t="s">
        <v>2446</v>
      </c>
      <c r="B286" s="53" t="s">
        <v>1082</v>
      </c>
      <c r="C286" s="74" t="s">
        <v>1150</v>
      </c>
      <c r="D286" s="39"/>
      <c r="E286" s="161"/>
      <c r="F286" s="161"/>
      <c r="G286" s="37"/>
    </row>
    <row r="287" spans="1:7" x14ac:dyDescent="0.3">
      <c r="A287" s="53" t="s">
        <v>2447</v>
      </c>
      <c r="B287" s="53" t="s">
        <v>2448</v>
      </c>
      <c r="C287" s="74" t="s">
        <v>1150</v>
      </c>
      <c r="D287" s="39"/>
      <c r="E287" s="161"/>
      <c r="F287" s="161"/>
      <c r="G287" s="37"/>
    </row>
    <row r="288" spans="1:7" x14ac:dyDescent="0.3">
      <c r="A288" s="53" t="s">
        <v>2449</v>
      </c>
      <c r="B288" s="68" t="s">
        <v>1086</v>
      </c>
      <c r="C288" s="74" t="s">
        <v>1150</v>
      </c>
      <c r="D288" s="91"/>
      <c r="E288" s="91"/>
      <c r="F288" s="160"/>
      <c r="G288" s="160"/>
    </row>
    <row r="289" spans="1:7" x14ac:dyDescent="0.3">
      <c r="A289" s="53" t="s">
        <v>2450</v>
      </c>
      <c r="B289" s="53" t="s">
        <v>269</v>
      </c>
      <c r="C289" s="74" t="s">
        <v>1150</v>
      </c>
      <c r="D289" s="39"/>
      <c r="E289" s="161"/>
      <c r="F289" s="161"/>
      <c r="G289" s="37"/>
    </row>
    <row r="290" spans="1:7" x14ac:dyDescent="0.3">
      <c r="A290" s="53" t="s">
        <v>2451</v>
      </c>
      <c r="B290" s="140" t="s">
        <v>1089</v>
      </c>
      <c r="C290" s="166"/>
      <c r="D290" s="39"/>
      <c r="E290" s="161"/>
      <c r="F290" s="161"/>
      <c r="G290" s="37"/>
    </row>
    <row r="291" spans="1:7" x14ac:dyDescent="0.3">
      <c r="A291" s="53" t="s">
        <v>2452</v>
      </c>
      <c r="B291" s="140" t="s">
        <v>1091</v>
      </c>
      <c r="C291" s="74"/>
      <c r="D291" s="39"/>
      <c r="E291" s="161"/>
      <c r="F291" s="161"/>
      <c r="G291" s="37"/>
    </row>
    <row r="292" spans="1:7" x14ac:dyDescent="0.3">
      <c r="A292" s="53" t="s">
        <v>2453</v>
      </c>
      <c r="B292" s="140" t="s">
        <v>1093</v>
      </c>
      <c r="C292" s="74"/>
      <c r="D292" s="39"/>
      <c r="E292" s="161"/>
      <c r="F292" s="161"/>
      <c r="G292" s="37"/>
    </row>
    <row r="293" spans="1:7" x14ac:dyDescent="0.3">
      <c r="A293" s="53" t="s">
        <v>2454</v>
      </c>
      <c r="B293" s="140" t="s">
        <v>1095</v>
      </c>
      <c r="C293" s="74"/>
      <c r="D293" s="39"/>
      <c r="E293" s="161"/>
      <c r="F293" s="161"/>
      <c r="G293" s="37"/>
    </row>
    <row r="294" spans="1:7" x14ac:dyDescent="0.3">
      <c r="A294" s="53" t="s">
        <v>2455</v>
      </c>
      <c r="B294" s="149" t="s">
        <v>273</v>
      </c>
      <c r="C294" s="74"/>
      <c r="D294" s="39"/>
      <c r="E294" s="161"/>
      <c r="F294" s="161"/>
      <c r="G294" s="37"/>
    </row>
    <row r="295" spans="1:7" x14ac:dyDescent="0.3">
      <c r="A295" s="53" t="s">
        <v>2456</v>
      </c>
      <c r="B295" s="149" t="s">
        <v>273</v>
      </c>
      <c r="C295" s="74"/>
      <c r="D295" s="39"/>
      <c r="E295" s="161"/>
      <c r="F295" s="161"/>
      <c r="G295" s="37"/>
    </row>
    <row r="296" spans="1:7" x14ac:dyDescent="0.3">
      <c r="A296" s="53" t="s">
        <v>2457</v>
      </c>
      <c r="B296" s="149" t="s">
        <v>273</v>
      </c>
      <c r="C296" s="74"/>
      <c r="D296" s="39"/>
      <c r="E296" s="161"/>
      <c r="F296" s="161"/>
      <c r="G296" s="37"/>
    </row>
    <row r="297" spans="1:7" x14ac:dyDescent="0.3">
      <c r="A297" s="53" t="s">
        <v>2458</v>
      </c>
      <c r="B297" s="149" t="s">
        <v>273</v>
      </c>
      <c r="C297" s="74"/>
      <c r="D297" s="39"/>
      <c r="E297" s="161"/>
      <c r="F297" s="161"/>
      <c r="G297" s="37"/>
    </row>
    <row r="298" spans="1:7" x14ac:dyDescent="0.3">
      <c r="A298" s="53" t="s">
        <v>2459</v>
      </c>
      <c r="B298" s="149" t="s">
        <v>273</v>
      </c>
      <c r="C298" s="74"/>
      <c r="D298" s="39"/>
      <c r="E298" s="161"/>
      <c r="F298" s="161"/>
      <c r="G298" s="37"/>
    </row>
    <row r="299" spans="1:7" x14ac:dyDescent="0.3">
      <c r="A299" s="53" t="s">
        <v>2460</v>
      </c>
      <c r="B299" s="149" t="s">
        <v>273</v>
      </c>
      <c r="C299" s="74"/>
      <c r="D299" s="39"/>
      <c r="E299" s="161"/>
      <c r="F299" s="161"/>
      <c r="G299" s="37"/>
    </row>
    <row r="300" spans="1:7" x14ac:dyDescent="0.3">
      <c r="A300" s="64"/>
      <c r="B300" s="64" t="s">
        <v>1102</v>
      </c>
      <c r="C300" s="64" t="s">
        <v>761</v>
      </c>
      <c r="D300" s="64"/>
      <c r="E300" s="64"/>
      <c r="F300" s="64"/>
      <c r="G300" s="64"/>
    </row>
    <row r="301" spans="1:7" x14ac:dyDescent="0.3">
      <c r="A301" s="53" t="s">
        <v>2461</v>
      </c>
      <c r="B301" s="53" t="s">
        <v>1104</v>
      </c>
      <c r="C301" s="74" t="s">
        <v>1150</v>
      </c>
      <c r="D301" s="39"/>
      <c r="E301" s="37"/>
      <c r="F301" s="37"/>
      <c r="G301" s="37"/>
    </row>
    <row r="302" spans="1:7" x14ac:dyDescent="0.3">
      <c r="A302" s="53" t="s">
        <v>2462</v>
      </c>
      <c r="B302" s="53" t="s">
        <v>1106</v>
      </c>
      <c r="C302" s="74" t="s">
        <v>1150</v>
      </c>
      <c r="D302" s="39"/>
      <c r="E302" s="37"/>
      <c r="F302" s="37"/>
      <c r="G302" s="37"/>
    </row>
    <row r="303" spans="1:7" x14ac:dyDescent="0.3">
      <c r="A303" s="53" t="s">
        <v>2463</v>
      </c>
      <c r="B303" s="53" t="s">
        <v>269</v>
      </c>
      <c r="C303" s="74" t="s">
        <v>1150</v>
      </c>
      <c r="D303" s="39"/>
      <c r="E303" s="37"/>
      <c r="F303" s="37"/>
      <c r="G303" s="37"/>
    </row>
    <row r="304" spans="1:7" x14ac:dyDescent="0.3">
      <c r="A304" s="53" t="s">
        <v>2464</v>
      </c>
      <c r="B304" s="39"/>
      <c r="C304" s="151"/>
      <c r="D304" s="39"/>
      <c r="E304" s="37"/>
      <c r="F304" s="37"/>
      <c r="G304" s="37"/>
    </row>
    <row r="305" spans="1:7" x14ac:dyDescent="0.3">
      <c r="A305" s="53" t="s">
        <v>2465</v>
      </c>
      <c r="B305" s="39"/>
      <c r="C305" s="151"/>
      <c r="D305" s="39"/>
      <c r="E305" s="37"/>
      <c r="F305" s="37"/>
      <c r="G305" s="37"/>
    </row>
    <row r="306" spans="1:7" x14ac:dyDescent="0.3">
      <c r="A306" s="53" t="s">
        <v>2466</v>
      </c>
      <c r="B306" s="39"/>
      <c r="C306" s="151"/>
      <c r="D306" s="39"/>
      <c r="E306" s="37"/>
      <c r="F306" s="37"/>
      <c r="G306" s="37"/>
    </row>
    <row r="307" spans="1:7" x14ac:dyDescent="0.3">
      <c r="A307" s="64"/>
      <c r="B307" s="64" t="s">
        <v>2467</v>
      </c>
      <c r="C307" s="64" t="s">
        <v>229</v>
      </c>
      <c r="D307" s="64" t="s">
        <v>1115</v>
      </c>
      <c r="E307" s="64"/>
      <c r="F307" s="64" t="s">
        <v>761</v>
      </c>
      <c r="G307" s="64" t="s">
        <v>1116</v>
      </c>
    </row>
    <row r="308" spans="1:7" x14ac:dyDescent="0.3">
      <c r="A308" s="53" t="s">
        <v>2468</v>
      </c>
      <c r="B308" s="122" t="s">
        <v>1149</v>
      </c>
      <c r="C308" s="69" t="s">
        <v>1150</v>
      </c>
      <c r="D308" s="143" t="s">
        <v>1150</v>
      </c>
      <c r="E308" s="45"/>
      <c r="F308" s="82" t="str">
        <f>IF($C$326=0,"",IF(C308="[for completion]","",IF(C308="","",C308/$C$326)))</f>
        <v/>
      </c>
      <c r="G308" s="82" t="str">
        <f>IF($D$326=0,"",IF(D308="[for completion]","",IF(D308="","",D308/$D$326)))</f>
        <v/>
      </c>
    </row>
    <row r="309" spans="1:7" x14ac:dyDescent="0.3">
      <c r="A309" s="53" t="s">
        <v>2469</v>
      </c>
      <c r="B309" s="122" t="s">
        <v>1149</v>
      </c>
      <c r="C309" s="69" t="s">
        <v>1150</v>
      </c>
      <c r="D309" s="143" t="s">
        <v>1150</v>
      </c>
      <c r="E309" s="45"/>
      <c r="F309" s="82" t="str">
        <f t="shared" ref="F309:F325" si="7">IF($C$326=0,"",IF(C309="[for completion]","",IF(C309="","",C309/$C$326)))</f>
        <v/>
      </c>
      <c r="G309" s="82" t="str">
        <f t="shared" ref="G309:G325" si="8">IF($D$326=0,"",IF(D309="[for completion]","",IF(D309="","",D309/$D$326)))</f>
        <v/>
      </c>
    </row>
    <row r="310" spans="1:7" x14ac:dyDescent="0.3">
      <c r="A310" s="53" t="s">
        <v>2470</v>
      </c>
      <c r="B310" s="122" t="s">
        <v>1149</v>
      </c>
      <c r="C310" s="69" t="s">
        <v>1150</v>
      </c>
      <c r="D310" s="143" t="s">
        <v>1150</v>
      </c>
      <c r="E310" s="45"/>
      <c r="F310" s="82" t="str">
        <f t="shared" si="7"/>
        <v/>
      </c>
      <c r="G310" s="82" t="str">
        <f t="shared" si="8"/>
        <v/>
      </c>
    </row>
    <row r="311" spans="1:7" x14ac:dyDescent="0.3">
      <c r="A311" s="53" t="s">
        <v>2471</v>
      </c>
      <c r="B311" s="122" t="s">
        <v>1149</v>
      </c>
      <c r="C311" s="69" t="s">
        <v>1150</v>
      </c>
      <c r="D311" s="143" t="s">
        <v>1150</v>
      </c>
      <c r="E311" s="45"/>
      <c r="F311" s="82" t="str">
        <f t="shared" si="7"/>
        <v/>
      </c>
      <c r="G311" s="82" t="str">
        <f t="shared" si="8"/>
        <v/>
      </c>
    </row>
    <row r="312" spans="1:7" x14ac:dyDescent="0.3">
      <c r="A312" s="53" t="s">
        <v>2472</v>
      </c>
      <c r="B312" s="122" t="s">
        <v>1149</v>
      </c>
      <c r="C312" s="69" t="s">
        <v>1150</v>
      </c>
      <c r="D312" s="143" t="s">
        <v>1150</v>
      </c>
      <c r="E312" s="45"/>
      <c r="F312" s="82" t="str">
        <f t="shared" si="7"/>
        <v/>
      </c>
      <c r="G312" s="82" t="str">
        <f t="shared" si="8"/>
        <v/>
      </c>
    </row>
    <row r="313" spans="1:7" x14ac:dyDescent="0.3">
      <c r="A313" s="53" t="s">
        <v>2473</v>
      </c>
      <c r="B313" s="122" t="s">
        <v>1149</v>
      </c>
      <c r="C313" s="69" t="s">
        <v>1150</v>
      </c>
      <c r="D313" s="143" t="s">
        <v>1150</v>
      </c>
      <c r="E313" s="45"/>
      <c r="F313" s="82" t="str">
        <f t="shared" si="7"/>
        <v/>
      </c>
      <c r="G313" s="82" t="str">
        <f t="shared" si="8"/>
        <v/>
      </c>
    </row>
    <row r="314" spans="1:7" x14ac:dyDescent="0.3">
      <c r="A314" s="53" t="s">
        <v>2474</v>
      </c>
      <c r="B314" s="122" t="s">
        <v>1149</v>
      </c>
      <c r="C314" s="69" t="s">
        <v>1150</v>
      </c>
      <c r="D314" s="143" t="s">
        <v>1150</v>
      </c>
      <c r="E314" s="45"/>
      <c r="F314" s="82" t="str">
        <f>IF($C$326=0,"",IF(C314="[for completion]","",IF(C314="","",C314/$C$326)))</f>
        <v/>
      </c>
      <c r="G314" s="82" t="str">
        <f t="shared" si="8"/>
        <v/>
      </c>
    </row>
    <row r="315" spans="1:7" x14ac:dyDescent="0.3">
      <c r="A315" s="53" t="s">
        <v>2475</v>
      </c>
      <c r="B315" s="122" t="s">
        <v>1149</v>
      </c>
      <c r="C315" s="69" t="s">
        <v>1150</v>
      </c>
      <c r="D315" s="143" t="s">
        <v>1150</v>
      </c>
      <c r="E315" s="45"/>
      <c r="F315" s="82" t="str">
        <f t="shared" si="7"/>
        <v/>
      </c>
      <c r="G315" s="82" t="str">
        <f t="shared" si="8"/>
        <v/>
      </c>
    </row>
    <row r="316" spans="1:7" x14ac:dyDescent="0.3">
      <c r="A316" s="53" t="s">
        <v>2476</v>
      </c>
      <c r="B316" s="122" t="s">
        <v>1149</v>
      </c>
      <c r="C316" s="69" t="s">
        <v>1150</v>
      </c>
      <c r="D316" s="143" t="s">
        <v>1150</v>
      </c>
      <c r="E316" s="45"/>
      <c r="F316" s="82" t="str">
        <f t="shared" si="7"/>
        <v/>
      </c>
      <c r="G316" s="82" t="str">
        <f t="shared" si="8"/>
        <v/>
      </c>
    </row>
    <row r="317" spans="1:7" x14ac:dyDescent="0.3">
      <c r="A317" s="53" t="s">
        <v>2477</v>
      </c>
      <c r="B317" s="122" t="s">
        <v>1149</v>
      </c>
      <c r="C317" s="69" t="s">
        <v>1150</v>
      </c>
      <c r="D317" s="143" t="s">
        <v>1150</v>
      </c>
      <c r="E317" s="45"/>
      <c r="F317" s="82" t="str">
        <f t="shared" si="7"/>
        <v/>
      </c>
      <c r="G317" s="82" t="str">
        <f>IF($D$326=0,"",IF(D317="[for completion]","",IF(D317="","",D317/$D$326)))</f>
        <v/>
      </c>
    </row>
    <row r="318" spans="1:7" x14ac:dyDescent="0.3">
      <c r="A318" s="53" t="s">
        <v>2478</v>
      </c>
      <c r="B318" s="122" t="s">
        <v>1149</v>
      </c>
      <c r="C318" s="69" t="s">
        <v>1150</v>
      </c>
      <c r="D318" s="143" t="s">
        <v>1150</v>
      </c>
      <c r="E318" s="45"/>
      <c r="F318" s="82" t="str">
        <f t="shared" si="7"/>
        <v/>
      </c>
      <c r="G318" s="82" t="str">
        <f t="shared" si="8"/>
        <v/>
      </c>
    </row>
    <row r="319" spans="1:7" x14ac:dyDescent="0.3">
      <c r="A319" s="53" t="s">
        <v>2479</v>
      </c>
      <c r="B319" s="122" t="s">
        <v>1149</v>
      </c>
      <c r="C319" s="69" t="s">
        <v>1150</v>
      </c>
      <c r="D319" s="143" t="s">
        <v>1150</v>
      </c>
      <c r="E319" s="45"/>
      <c r="F319" s="82" t="str">
        <f t="shared" si="7"/>
        <v/>
      </c>
      <c r="G319" s="82" t="str">
        <f t="shared" si="8"/>
        <v/>
      </c>
    </row>
    <row r="320" spans="1:7" x14ac:dyDescent="0.3">
      <c r="A320" s="53" t="s">
        <v>2480</v>
      </c>
      <c r="B320" s="122" t="s">
        <v>1149</v>
      </c>
      <c r="C320" s="69" t="s">
        <v>1150</v>
      </c>
      <c r="D320" s="143" t="s">
        <v>1150</v>
      </c>
      <c r="E320" s="45"/>
      <c r="F320" s="82" t="str">
        <f t="shared" si="7"/>
        <v/>
      </c>
      <c r="G320" s="82" t="str">
        <f t="shared" si="8"/>
        <v/>
      </c>
    </row>
    <row r="321" spans="1:7" x14ac:dyDescent="0.3">
      <c r="A321" s="53" t="s">
        <v>2481</v>
      </c>
      <c r="B321" s="122" t="s">
        <v>1149</v>
      </c>
      <c r="C321" s="69" t="s">
        <v>1150</v>
      </c>
      <c r="D321" s="143" t="s">
        <v>1150</v>
      </c>
      <c r="E321" s="45"/>
      <c r="F321" s="82" t="str">
        <f t="shared" si="7"/>
        <v/>
      </c>
      <c r="G321" s="82" t="str">
        <f t="shared" si="8"/>
        <v/>
      </c>
    </row>
    <row r="322" spans="1:7" x14ac:dyDescent="0.3">
      <c r="A322" s="53" t="s">
        <v>2482</v>
      </c>
      <c r="B322" s="122" t="s">
        <v>1149</v>
      </c>
      <c r="C322" s="69" t="s">
        <v>1150</v>
      </c>
      <c r="D322" s="143" t="s">
        <v>1150</v>
      </c>
      <c r="E322" s="45"/>
      <c r="F322" s="82" t="str">
        <f t="shared" si="7"/>
        <v/>
      </c>
      <c r="G322" s="82" t="str">
        <f t="shared" si="8"/>
        <v/>
      </c>
    </row>
    <row r="323" spans="1:7" x14ac:dyDescent="0.3">
      <c r="A323" s="53" t="s">
        <v>2483</v>
      </c>
      <c r="B323" s="122" t="s">
        <v>1149</v>
      </c>
      <c r="C323" s="69" t="s">
        <v>1150</v>
      </c>
      <c r="D323" s="143" t="s">
        <v>1150</v>
      </c>
      <c r="E323" s="45"/>
      <c r="F323" s="82" t="str">
        <f t="shared" si="7"/>
        <v/>
      </c>
      <c r="G323" s="82" t="str">
        <f t="shared" si="8"/>
        <v/>
      </c>
    </row>
    <row r="324" spans="1:7" x14ac:dyDescent="0.3">
      <c r="A324" s="53" t="s">
        <v>2484</v>
      </c>
      <c r="B324" s="122" t="s">
        <v>1149</v>
      </c>
      <c r="C324" s="69" t="s">
        <v>1150</v>
      </c>
      <c r="D324" s="143" t="s">
        <v>1150</v>
      </c>
      <c r="E324" s="45"/>
      <c r="F324" s="82" t="str">
        <f t="shared" si="7"/>
        <v/>
      </c>
      <c r="G324" s="82" t="str">
        <f t="shared" si="8"/>
        <v/>
      </c>
    </row>
    <row r="325" spans="1:7" x14ac:dyDescent="0.3">
      <c r="A325" s="53" t="s">
        <v>2485</v>
      </c>
      <c r="B325" s="68" t="s">
        <v>1142</v>
      </c>
      <c r="C325" s="69" t="s">
        <v>1150</v>
      </c>
      <c r="D325" s="143" t="s">
        <v>1150</v>
      </c>
      <c r="E325" s="45"/>
      <c r="F325" s="82" t="str">
        <f t="shared" si="7"/>
        <v/>
      </c>
      <c r="G325" s="82" t="str">
        <f t="shared" si="8"/>
        <v/>
      </c>
    </row>
    <row r="326" spans="1:7" x14ac:dyDescent="0.3">
      <c r="A326" s="53" t="s">
        <v>2486</v>
      </c>
      <c r="B326" s="68" t="s">
        <v>271</v>
      </c>
      <c r="C326" s="108">
        <f>SUM(C308:C325)</f>
        <v>0</v>
      </c>
      <c r="D326" s="164">
        <f>SUM(D308:D325)</f>
        <v>0</v>
      </c>
      <c r="E326" s="45"/>
      <c r="F326" s="163">
        <f>SUM(F308:F325)</f>
        <v>0</v>
      </c>
      <c r="G326" s="163">
        <f>SUM(G308:G325)</f>
        <v>0</v>
      </c>
    </row>
    <row r="327" spans="1:7" x14ac:dyDescent="0.3">
      <c r="A327" s="53" t="s">
        <v>2487</v>
      </c>
      <c r="B327" s="60"/>
      <c r="C327" s="39"/>
      <c r="D327" s="39"/>
      <c r="E327" s="45"/>
      <c r="F327" s="45"/>
      <c r="G327" s="45"/>
    </row>
    <row r="328" spans="1:7" x14ac:dyDescent="0.3">
      <c r="A328" s="53" t="s">
        <v>2488</v>
      </c>
      <c r="B328" s="60"/>
      <c r="C328" s="39"/>
      <c r="D328" s="39"/>
      <c r="E328" s="45"/>
      <c r="F328" s="45"/>
      <c r="G328" s="45"/>
    </row>
    <row r="329" spans="1:7" x14ac:dyDescent="0.3">
      <c r="A329" s="53" t="s">
        <v>2489</v>
      </c>
      <c r="B329" s="60"/>
      <c r="C329" s="39"/>
      <c r="D329" s="39"/>
      <c r="E329" s="45"/>
      <c r="F329" s="45"/>
      <c r="G329" s="45"/>
    </row>
    <row r="330" spans="1:7" x14ac:dyDescent="0.3">
      <c r="A330" s="64"/>
      <c r="B330" s="64" t="s">
        <v>2490</v>
      </c>
      <c r="C330" s="64" t="s">
        <v>229</v>
      </c>
      <c r="D330" s="64" t="s">
        <v>1115</v>
      </c>
      <c r="E330" s="64"/>
      <c r="F330" s="64" t="s">
        <v>761</v>
      </c>
      <c r="G330" s="64" t="s">
        <v>1116</v>
      </c>
    </row>
    <row r="331" spans="1:7" x14ac:dyDescent="0.3">
      <c r="A331" s="53" t="s">
        <v>2491</v>
      </c>
      <c r="B331" s="122" t="s">
        <v>1149</v>
      </c>
      <c r="C331" s="69" t="s">
        <v>1150</v>
      </c>
      <c r="D331" s="143" t="s">
        <v>1150</v>
      </c>
      <c r="E331" s="45"/>
      <c r="F331" s="82" t="str">
        <f>IF($C$349=0,"",IF(C331="[for completion]","",IF(C331="","",C331/$C$349)))</f>
        <v/>
      </c>
      <c r="G331" s="82" t="str">
        <f>IF($D$349=0,"",IF(D331="[for completion]","",IF(D331="","",D331/$D$349)))</f>
        <v/>
      </c>
    </row>
    <row r="332" spans="1:7" x14ac:dyDescent="0.3">
      <c r="A332" s="53" t="s">
        <v>2492</v>
      </c>
      <c r="B332" s="122" t="s">
        <v>1149</v>
      </c>
      <c r="C332" s="69" t="s">
        <v>1150</v>
      </c>
      <c r="D332" s="143" t="s">
        <v>1150</v>
      </c>
      <c r="E332" s="45"/>
      <c r="F332" s="82" t="str">
        <f t="shared" ref="F332:F348" si="9">IF($C$349=0,"",IF(C332="[for completion]","",IF(C332="","",C332/$C$349)))</f>
        <v/>
      </c>
      <c r="G332" s="82" t="str">
        <f t="shared" ref="G332:G348" si="10">IF($D$349=0,"",IF(D332="[for completion]","",IF(D332="","",D332/$D$349)))</f>
        <v/>
      </c>
    </row>
    <row r="333" spans="1:7" x14ac:dyDescent="0.3">
      <c r="A333" s="53" t="s">
        <v>2493</v>
      </c>
      <c r="B333" s="122" t="s">
        <v>1149</v>
      </c>
      <c r="C333" s="69" t="s">
        <v>1150</v>
      </c>
      <c r="D333" s="143" t="s">
        <v>1150</v>
      </c>
      <c r="E333" s="45"/>
      <c r="F333" s="82" t="str">
        <f t="shared" si="9"/>
        <v/>
      </c>
      <c r="G333" s="82" t="str">
        <f t="shared" si="10"/>
        <v/>
      </c>
    </row>
    <row r="334" spans="1:7" x14ac:dyDescent="0.3">
      <c r="A334" s="53" t="s">
        <v>2494</v>
      </c>
      <c r="B334" s="122" t="s">
        <v>1149</v>
      </c>
      <c r="C334" s="69" t="s">
        <v>1150</v>
      </c>
      <c r="D334" s="143" t="s">
        <v>1150</v>
      </c>
      <c r="E334" s="45"/>
      <c r="F334" s="82" t="str">
        <f t="shared" si="9"/>
        <v/>
      </c>
      <c r="G334" s="82" t="str">
        <f t="shared" si="10"/>
        <v/>
      </c>
    </row>
    <row r="335" spans="1:7" x14ac:dyDescent="0.3">
      <c r="A335" s="53" t="s">
        <v>2495</v>
      </c>
      <c r="B335" s="122" t="s">
        <v>1149</v>
      </c>
      <c r="C335" s="69" t="s">
        <v>1150</v>
      </c>
      <c r="D335" s="143" t="s">
        <v>1150</v>
      </c>
      <c r="E335" s="45"/>
      <c r="F335" s="82" t="str">
        <f t="shared" si="9"/>
        <v/>
      </c>
      <c r="G335" s="82" t="str">
        <f t="shared" si="10"/>
        <v/>
      </c>
    </row>
    <row r="336" spans="1:7" x14ac:dyDescent="0.3">
      <c r="A336" s="53" t="s">
        <v>2496</v>
      </c>
      <c r="B336" s="122" t="s">
        <v>1149</v>
      </c>
      <c r="C336" s="69" t="s">
        <v>1150</v>
      </c>
      <c r="D336" s="143" t="s">
        <v>1150</v>
      </c>
      <c r="E336" s="45"/>
      <c r="F336" s="82" t="str">
        <f t="shared" si="9"/>
        <v/>
      </c>
      <c r="G336" s="82" t="str">
        <f t="shared" si="10"/>
        <v/>
      </c>
    </row>
    <row r="337" spans="1:7" x14ac:dyDescent="0.3">
      <c r="A337" s="53" t="s">
        <v>2497</v>
      </c>
      <c r="B337" s="122" t="s">
        <v>1149</v>
      </c>
      <c r="C337" s="69" t="s">
        <v>1150</v>
      </c>
      <c r="D337" s="143" t="s">
        <v>1150</v>
      </c>
      <c r="E337" s="45"/>
      <c r="F337" s="82" t="str">
        <f t="shared" si="9"/>
        <v/>
      </c>
      <c r="G337" s="82" t="str">
        <f t="shared" si="10"/>
        <v/>
      </c>
    </row>
    <row r="338" spans="1:7" x14ac:dyDescent="0.3">
      <c r="A338" s="53" t="s">
        <v>2498</v>
      </c>
      <c r="B338" s="122" t="s">
        <v>1149</v>
      </c>
      <c r="C338" s="69" t="s">
        <v>1150</v>
      </c>
      <c r="D338" s="143" t="s">
        <v>1150</v>
      </c>
      <c r="E338" s="45"/>
      <c r="F338" s="82" t="str">
        <f t="shared" si="9"/>
        <v/>
      </c>
      <c r="G338" s="82" t="str">
        <f t="shared" si="10"/>
        <v/>
      </c>
    </row>
    <row r="339" spans="1:7" x14ac:dyDescent="0.3">
      <c r="A339" s="53" t="s">
        <v>2499</v>
      </c>
      <c r="B339" s="122" t="s">
        <v>1149</v>
      </c>
      <c r="C339" s="69" t="s">
        <v>1150</v>
      </c>
      <c r="D339" s="143" t="s">
        <v>1150</v>
      </c>
      <c r="E339" s="45"/>
      <c r="F339" s="82" t="str">
        <f t="shared" si="9"/>
        <v/>
      </c>
      <c r="G339" s="82" t="str">
        <f t="shared" si="10"/>
        <v/>
      </c>
    </row>
    <row r="340" spans="1:7" x14ac:dyDescent="0.3">
      <c r="A340" s="53" t="s">
        <v>2500</v>
      </c>
      <c r="B340" s="122" t="s">
        <v>1149</v>
      </c>
      <c r="C340" s="69" t="s">
        <v>1150</v>
      </c>
      <c r="D340" s="143" t="s">
        <v>1150</v>
      </c>
      <c r="E340" s="45"/>
      <c r="F340" s="82" t="str">
        <f t="shared" si="9"/>
        <v/>
      </c>
      <c r="G340" s="82" t="str">
        <f t="shared" si="10"/>
        <v/>
      </c>
    </row>
    <row r="341" spans="1:7" x14ac:dyDescent="0.3">
      <c r="A341" s="53" t="s">
        <v>2501</v>
      </c>
      <c r="B341" s="122" t="s">
        <v>1149</v>
      </c>
      <c r="C341" s="69" t="s">
        <v>1150</v>
      </c>
      <c r="D341" s="143" t="s">
        <v>1150</v>
      </c>
      <c r="E341" s="45"/>
      <c r="F341" s="82" t="str">
        <f t="shared" si="9"/>
        <v/>
      </c>
      <c r="G341" s="82" t="str">
        <f t="shared" si="10"/>
        <v/>
      </c>
    </row>
    <row r="342" spans="1:7" x14ac:dyDescent="0.3">
      <c r="A342" s="53" t="s">
        <v>2502</v>
      </c>
      <c r="B342" s="122" t="s">
        <v>1149</v>
      </c>
      <c r="C342" s="69" t="s">
        <v>1150</v>
      </c>
      <c r="D342" s="143" t="s">
        <v>1150</v>
      </c>
      <c r="E342" s="45"/>
      <c r="F342" s="82" t="str">
        <f t="shared" si="9"/>
        <v/>
      </c>
      <c r="G342" s="82" t="str">
        <f>IF($D$349=0,"",IF(D342="[for completion]","",IF(D342="","",D342/$D$349)))</f>
        <v/>
      </c>
    </row>
    <row r="343" spans="1:7" x14ac:dyDescent="0.3">
      <c r="A343" s="53" t="s">
        <v>2503</v>
      </c>
      <c r="B343" s="122" t="s">
        <v>1149</v>
      </c>
      <c r="C343" s="69" t="s">
        <v>1150</v>
      </c>
      <c r="D343" s="143" t="s">
        <v>1150</v>
      </c>
      <c r="E343" s="45"/>
      <c r="F343" s="82" t="str">
        <f t="shared" si="9"/>
        <v/>
      </c>
      <c r="G343" s="82" t="str">
        <f t="shared" si="10"/>
        <v/>
      </c>
    </row>
    <row r="344" spans="1:7" x14ac:dyDescent="0.3">
      <c r="A344" s="53" t="s">
        <v>2504</v>
      </c>
      <c r="B344" s="122" t="s">
        <v>1149</v>
      </c>
      <c r="C344" s="69" t="s">
        <v>1150</v>
      </c>
      <c r="D344" s="143" t="s">
        <v>1150</v>
      </c>
      <c r="E344" s="45"/>
      <c r="F344" s="82" t="str">
        <f t="shared" si="9"/>
        <v/>
      </c>
      <c r="G344" s="82" t="str">
        <f t="shared" si="10"/>
        <v/>
      </c>
    </row>
    <row r="345" spans="1:7" x14ac:dyDescent="0.3">
      <c r="A345" s="53" t="s">
        <v>2505</v>
      </c>
      <c r="B345" s="122" t="s">
        <v>1149</v>
      </c>
      <c r="C345" s="69" t="s">
        <v>1150</v>
      </c>
      <c r="D345" s="143" t="s">
        <v>1150</v>
      </c>
      <c r="E345" s="45"/>
      <c r="F345" s="82" t="str">
        <f t="shared" si="9"/>
        <v/>
      </c>
      <c r="G345" s="82" t="str">
        <f t="shared" si="10"/>
        <v/>
      </c>
    </row>
    <row r="346" spans="1:7" x14ac:dyDescent="0.3">
      <c r="A346" s="53" t="s">
        <v>2506</v>
      </c>
      <c r="B346" s="122" t="s">
        <v>1149</v>
      </c>
      <c r="C346" s="69" t="s">
        <v>1150</v>
      </c>
      <c r="D346" s="143" t="s">
        <v>1150</v>
      </c>
      <c r="E346" s="45"/>
      <c r="F346" s="82" t="str">
        <f>IF($C$349=0,"",IF(C346="[for completion]","",IF(C346="","",C346/$C$349)))</f>
        <v/>
      </c>
      <c r="G346" s="82" t="str">
        <f t="shared" si="10"/>
        <v/>
      </c>
    </row>
    <row r="347" spans="1:7" x14ac:dyDescent="0.3">
      <c r="A347" s="53" t="s">
        <v>2507</v>
      </c>
      <c r="B347" s="122" t="s">
        <v>1149</v>
      </c>
      <c r="C347" s="69" t="s">
        <v>1150</v>
      </c>
      <c r="D347" s="143" t="s">
        <v>1150</v>
      </c>
      <c r="E347" s="45"/>
      <c r="F347" s="82" t="str">
        <f t="shared" si="9"/>
        <v/>
      </c>
      <c r="G347" s="82" t="str">
        <f t="shared" si="10"/>
        <v/>
      </c>
    </row>
    <row r="348" spans="1:7" x14ac:dyDescent="0.3">
      <c r="A348" s="53" t="s">
        <v>2508</v>
      </c>
      <c r="B348" s="68" t="s">
        <v>1142</v>
      </c>
      <c r="C348" s="69" t="s">
        <v>1150</v>
      </c>
      <c r="D348" s="143" t="s">
        <v>1150</v>
      </c>
      <c r="E348" s="45"/>
      <c r="F348" s="82" t="str">
        <f t="shared" si="9"/>
        <v/>
      </c>
      <c r="G348" s="82" t="str">
        <f t="shared" si="10"/>
        <v/>
      </c>
    </row>
    <row r="349" spans="1:7" x14ac:dyDescent="0.3">
      <c r="A349" s="53" t="s">
        <v>2509</v>
      </c>
      <c r="B349" s="68" t="s">
        <v>271</v>
      </c>
      <c r="C349" s="108">
        <f>SUM(C331:C348)</f>
        <v>0</v>
      </c>
      <c r="D349" s="164">
        <f>SUM(D331:D348)</f>
        <v>0</v>
      </c>
      <c r="E349" s="45"/>
      <c r="F349" s="163">
        <f>SUM(F331:F348)</f>
        <v>0</v>
      </c>
      <c r="G349" s="163">
        <f>SUM(G331:G348)</f>
        <v>0</v>
      </c>
    </row>
    <row r="350" spans="1:7" x14ac:dyDescent="0.3">
      <c r="A350" s="53" t="s">
        <v>2510</v>
      </c>
      <c r="B350" s="60"/>
      <c r="C350" s="39"/>
      <c r="D350" s="39"/>
      <c r="E350" s="45"/>
      <c r="F350" s="45"/>
      <c r="G350" s="45"/>
    </row>
    <row r="351" spans="1:7" x14ac:dyDescent="0.3">
      <c r="A351" s="53" t="s">
        <v>2511</v>
      </c>
      <c r="B351" s="60"/>
      <c r="C351" s="39"/>
      <c r="D351" s="39"/>
      <c r="E351" s="45"/>
      <c r="F351" s="45"/>
      <c r="G351" s="45"/>
    </row>
    <row r="352" spans="1:7" x14ac:dyDescent="0.3">
      <c r="A352" s="64"/>
      <c r="B352" s="64" t="s">
        <v>2512</v>
      </c>
      <c r="C352" s="64" t="s">
        <v>229</v>
      </c>
      <c r="D352" s="64" t="s">
        <v>1115</v>
      </c>
      <c r="E352" s="64"/>
      <c r="F352" s="64" t="s">
        <v>761</v>
      </c>
      <c r="G352" s="64" t="s">
        <v>2513</v>
      </c>
    </row>
    <row r="353" spans="1:7" x14ac:dyDescent="0.3">
      <c r="A353" s="53" t="s">
        <v>2514</v>
      </c>
      <c r="B353" s="68" t="s">
        <v>1174</v>
      </c>
      <c r="C353" s="69" t="s">
        <v>1150</v>
      </c>
      <c r="D353" s="143" t="s">
        <v>1150</v>
      </c>
      <c r="E353" s="45"/>
      <c r="F353" s="82" t="str">
        <f>IF($C$366=0,"",IF(C353="[for completion]","",IF(C353="","",C353/$C$366)))</f>
        <v/>
      </c>
      <c r="G353" s="82" t="str">
        <f>IF($D$366=0,"",IF(D353="[for completion]","",IF(D353="","",D353/$D$366)))</f>
        <v/>
      </c>
    </row>
    <row r="354" spans="1:7" x14ac:dyDescent="0.3">
      <c r="A354" s="53" t="s">
        <v>2515</v>
      </c>
      <c r="B354" s="68" t="s">
        <v>1176</v>
      </c>
      <c r="C354" s="69" t="s">
        <v>1150</v>
      </c>
      <c r="D354" s="143" t="s">
        <v>1150</v>
      </c>
      <c r="E354" s="45"/>
      <c r="F354" s="82" t="str">
        <f t="shared" ref="F354:F365" si="11">IF($C$366=0,"",IF(C354="[for completion]","",IF(C354="","",C354/$C$366)))</f>
        <v/>
      </c>
      <c r="G354" s="82" t="str">
        <f t="shared" ref="G354:G365" si="12">IF($D$366=0,"",IF(D354="[for completion]","",IF(D354="","",D354/$D$366)))</f>
        <v/>
      </c>
    </row>
    <row r="355" spans="1:7" x14ac:dyDescent="0.3">
      <c r="A355" s="53" t="s">
        <v>2516</v>
      </c>
      <c r="B355" s="68" t="s">
        <v>1178</v>
      </c>
      <c r="C355" s="69" t="s">
        <v>1150</v>
      </c>
      <c r="D355" s="143" t="s">
        <v>1150</v>
      </c>
      <c r="E355" s="45"/>
      <c r="F355" s="82" t="str">
        <f t="shared" si="11"/>
        <v/>
      </c>
      <c r="G355" s="82" t="str">
        <f t="shared" si="12"/>
        <v/>
      </c>
    </row>
    <row r="356" spans="1:7" x14ac:dyDescent="0.3">
      <c r="A356" s="53" t="s">
        <v>2517</v>
      </c>
      <c r="B356" s="68" t="s">
        <v>1180</v>
      </c>
      <c r="C356" s="69" t="s">
        <v>1150</v>
      </c>
      <c r="D356" s="143" t="s">
        <v>1150</v>
      </c>
      <c r="E356" s="45"/>
      <c r="F356" s="82" t="str">
        <f t="shared" si="11"/>
        <v/>
      </c>
      <c r="G356" s="82" t="str">
        <f t="shared" si="12"/>
        <v/>
      </c>
    </row>
    <row r="357" spans="1:7" x14ac:dyDescent="0.3">
      <c r="A357" s="53" t="s">
        <v>2518</v>
      </c>
      <c r="B357" s="68" t="s">
        <v>1182</v>
      </c>
      <c r="C357" s="69" t="s">
        <v>1150</v>
      </c>
      <c r="D357" s="143" t="s">
        <v>1150</v>
      </c>
      <c r="E357" s="45"/>
      <c r="F357" s="82" t="str">
        <f t="shared" si="11"/>
        <v/>
      </c>
      <c r="G357" s="82" t="str">
        <f t="shared" si="12"/>
        <v/>
      </c>
    </row>
    <row r="358" spans="1:7" x14ac:dyDescent="0.3">
      <c r="A358" s="53" t="s">
        <v>2519</v>
      </c>
      <c r="B358" s="68" t="s">
        <v>1184</v>
      </c>
      <c r="C358" s="69" t="s">
        <v>1150</v>
      </c>
      <c r="D358" s="143" t="s">
        <v>1150</v>
      </c>
      <c r="E358" s="45"/>
      <c r="F358" s="82" t="str">
        <f t="shared" si="11"/>
        <v/>
      </c>
      <c r="G358" s="82" t="str">
        <f t="shared" si="12"/>
        <v/>
      </c>
    </row>
    <row r="359" spans="1:7" x14ac:dyDescent="0.3">
      <c r="A359" s="53" t="s">
        <v>2520</v>
      </c>
      <c r="B359" s="68" t="s">
        <v>1186</v>
      </c>
      <c r="C359" s="69" t="s">
        <v>1150</v>
      </c>
      <c r="D359" s="143" t="s">
        <v>1150</v>
      </c>
      <c r="E359" s="45"/>
      <c r="F359" s="82" t="str">
        <f t="shared" si="11"/>
        <v/>
      </c>
      <c r="G359" s="82" t="str">
        <f t="shared" si="12"/>
        <v/>
      </c>
    </row>
    <row r="360" spans="1:7" x14ac:dyDescent="0.3">
      <c r="A360" s="53" t="s">
        <v>2521</v>
      </c>
      <c r="B360" s="68" t="s">
        <v>1188</v>
      </c>
      <c r="C360" s="69" t="s">
        <v>1150</v>
      </c>
      <c r="D360" s="143" t="s">
        <v>1150</v>
      </c>
      <c r="E360" s="45"/>
      <c r="F360" s="82" t="str">
        <f t="shared" si="11"/>
        <v/>
      </c>
      <c r="G360" s="82" t="str">
        <f t="shared" si="12"/>
        <v/>
      </c>
    </row>
    <row r="361" spans="1:7" x14ac:dyDescent="0.3">
      <c r="A361" s="53" t="s">
        <v>2522</v>
      </c>
      <c r="B361" s="68" t="s">
        <v>1190</v>
      </c>
      <c r="C361" s="69" t="s">
        <v>1150</v>
      </c>
      <c r="D361" s="55" t="s">
        <v>1150</v>
      </c>
      <c r="E361" s="45"/>
      <c r="F361" s="82" t="str">
        <f t="shared" si="11"/>
        <v/>
      </c>
      <c r="G361" s="82" t="str">
        <f t="shared" si="12"/>
        <v/>
      </c>
    </row>
    <row r="362" spans="1:7" x14ac:dyDescent="0.3">
      <c r="A362" s="53" t="s">
        <v>2523</v>
      </c>
      <c r="B362" s="53" t="s">
        <v>1192</v>
      </c>
      <c r="C362" s="69" t="s">
        <v>1150</v>
      </c>
      <c r="D362" s="55" t="s">
        <v>1150</v>
      </c>
      <c r="F362" s="82" t="str">
        <f t="shared" si="11"/>
        <v/>
      </c>
      <c r="G362" s="82" t="str">
        <f t="shared" si="12"/>
        <v/>
      </c>
    </row>
    <row r="363" spans="1:7" x14ac:dyDescent="0.3">
      <c r="A363" s="53" t="s">
        <v>2524</v>
      </c>
      <c r="B363" s="53" t="s">
        <v>1194</v>
      </c>
      <c r="C363" s="69" t="s">
        <v>1150</v>
      </c>
      <c r="D363" s="55" t="s">
        <v>1150</v>
      </c>
      <c r="F363" s="82" t="str">
        <f t="shared" si="11"/>
        <v/>
      </c>
      <c r="G363" s="82" t="str">
        <f t="shared" si="12"/>
        <v/>
      </c>
    </row>
    <row r="364" spans="1:7" x14ac:dyDescent="0.3">
      <c r="A364" s="53" t="s">
        <v>2525</v>
      </c>
      <c r="B364" s="68" t="s">
        <v>1196</v>
      </c>
      <c r="C364" s="69" t="s">
        <v>1150</v>
      </c>
      <c r="D364" s="55" t="s">
        <v>1150</v>
      </c>
      <c r="E364" s="45"/>
      <c r="F364" s="82" t="str">
        <f t="shared" si="11"/>
        <v/>
      </c>
      <c r="G364" s="82" t="str">
        <f t="shared" si="12"/>
        <v/>
      </c>
    </row>
    <row r="365" spans="1:7" x14ac:dyDescent="0.3">
      <c r="A365" s="53" t="s">
        <v>2526</v>
      </c>
      <c r="B365" s="53" t="s">
        <v>1142</v>
      </c>
      <c r="C365" s="69" t="s">
        <v>1150</v>
      </c>
      <c r="D365" s="143" t="s">
        <v>1150</v>
      </c>
      <c r="E365" s="45"/>
      <c r="F365" s="82" t="str">
        <f t="shared" si="11"/>
        <v/>
      </c>
      <c r="G365" s="82" t="str">
        <f t="shared" si="12"/>
        <v/>
      </c>
    </row>
    <row r="366" spans="1:7" x14ac:dyDescent="0.3">
      <c r="A366" s="53" t="s">
        <v>2527</v>
      </c>
      <c r="B366" s="68" t="s">
        <v>271</v>
      </c>
      <c r="C366" s="108">
        <f>SUM(C353:C365)</f>
        <v>0</v>
      </c>
      <c r="D366" s="164">
        <f>SUM(D353:D365)</f>
        <v>0</v>
      </c>
      <c r="E366" s="45"/>
      <c r="F366" s="139">
        <f>SUM(F353:F365)</f>
        <v>0</v>
      </c>
      <c r="G366" s="139">
        <f>SUM(G353:G365)</f>
        <v>0</v>
      </c>
    </row>
    <row r="367" spans="1:7" x14ac:dyDescent="0.3">
      <c r="A367" s="53" t="s">
        <v>2528</v>
      </c>
      <c r="B367" s="60"/>
      <c r="C367" s="69"/>
      <c r="D367" s="143"/>
      <c r="E367" s="45"/>
      <c r="F367" s="165" t="str">
        <f>IF($C$349=0,"",IF(C367="[for completion]","",IF(C367="","",C367/$C$349)))</f>
        <v/>
      </c>
      <c r="G367" s="165" t="str">
        <f>IF($D$349=0,"",IF(D367="[for completion]","",IF(D367="","",D367/$D$349)))</f>
        <v/>
      </c>
    </row>
    <row r="368" spans="1:7" x14ac:dyDescent="0.3">
      <c r="A368" s="53" t="s">
        <v>2529</v>
      </c>
      <c r="B368" s="60"/>
      <c r="C368" s="69"/>
      <c r="D368" s="143"/>
      <c r="E368" s="45"/>
      <c r="F368" s="165"/>
      <c r="G368" s="165"/>
    </row>
    <row r="369" spans="1:7" x14ac:dyDescent="0.3">
      <c r="A369" s="53" t="s">
        <v>2530</v>
      </c>
      <c r="B369" s="60"/>
      <c r="C369" s="69"/>
      <c r="D369" s="143"/>
      <c r="E369" s="45"/>
      <c r="F369" s="165"/>
      <c r="G369" s="165"/>
    </row>
    <row r="370" spans="1:7" x14ac:dyDescent="0.3">
      <c r="A370" s="53" t="s">
        <v>2531</v>
      </c>
      <c r="B370" s="60"/>
      <c r="C370" s="69"/>
      <c r="D370" s="143"/>
      <c r="E370" s="45"/>
      <c r="F370" s="165"/>
      <c r="G370" s="165"/>
    </row>
    <row r="371" spans="1:7" x14ac:dyDescent="0.3">
      <c r="A371" s="53" t="s">
        <v>2532</v>
      </c>
      <c r="B371" s="60"/>
      <c r="C371" s="69"/>
      <c r="D371" s="143"/>
      <c r="E371" s="45"/>
      <c r="F371" s="165"/>
      <c r="G371" s="165"/>
    </row>
    <row r="372" spans="1:7" x14ac:dyDescent="0.3">
      <c r="A372" s="53" t="s">
        <v>2533</v>
      </c>
      <c r="B372" s="60"/>
      <c r="C372" s="69"/>
      <c r="D372" s="143"/>
      <c r="E372" s="45"/>
      <c r="F372" s="165"/>
      <c r="G372" s="165"/>
    </row>
    <row r="373" spans="1:7" x14ac:dyDescent="0.3">
      <c r="A373" s="53" t="s">
        <v>2534</v>
      </c>
      <c r="B373" s="60"/>
      <c r="C373" s="69"/>
      <c r="D373" s="143"/>
      <c r="E373" s="45"/>
      <c r="F373" s="165"/>
      <c r="G373" s="165"/>
    </row>
    <row r="374" spans="1:7" x14ac:dyDescent="0.3">
      <c r="A374" s="53" t="s">
        <v>2535</v>
      </c>
      <c r="B374" s="60"/>
      <c r="C374" s="72"/>
      <c r="D374" s="171"/>
      <c r="E374" s="45"/>
      <c r="F374" s="327"/>
      <c r="G374" s="327"/>
    </row>
    <row r="375" spans="1:7" x14ac:dyDescent="0.3">
      <c r="A375" s="53" t="s">
        <v>2536</v>
      </c>
      <c r="B375" s="60"/>
      <c r="C375" s="39"/>
      <c r="D375" s="39"/>
      <c r="E375" s="45"/>
      <c r="F375" s="45"/>
      <c r="G375" s="45"/>
    </row>
    <row r="376" spans="1:7" x14ac:dyDescent="0.3">
      <c r="A376" s="53" t="s">
        <v>2537</v>
      </c>
      <c r="B376" s="60"/>
      <c r="C376" s="39"/>
      <c r="D376" s="39"/>
      <c r="E376" s="45"/>
      <c r="F376" s="45"/>
      <c r="G376" s="45"/>
    </row>
    <row r="377" spans="1:7" x14ac:dyDescent="0.3">
      <c r="A377" s="64"/>
      <c r="B377" s="64" t="s">
        <v>2538</v>
      </c>
      <c r="C377" s="64" t="s">
        <v>229</v>
      </c>
      <c r="D377" s="64" t="s">
        <v>1115</v>
      </c>
      <c r="E377" s="64"/>
      <c r="F377" s="64" t="s">
        <v>761</v>
      </c>
      <c r="G377" s="64" t="s">
        <v>2513</v>
      </c>
    </row>
    <row r="378" spans="1:7" x14ac:dyDescent="0.3">
      <c r="A378" s="53" t="s">
        <v>2539</v>
      </c>
      <c r="B378" s="68" t="s">
        <v>1211</v>
      </c>
      <c r="C378" s="69" t="s">
        <v>1150</v>
      </c>
      <c r="D378" s="143" t="s">
        <v>1150</v>
      </c>
      <c r="E378" s="45"/>
      <c r="F378" s="82" t="str">
        <f t="shared" ref="F378:F384" si="13">IF($C$385=0,"",IF(C378="[for completion]","",IF(C378="","",C378/$C$385)))</f>
        <v/>
      </c>
      <c r="G378" s="82" t="str">
        <f>IF($D$385=0,"",IF(D378="[for completion]","",IF(D378="","",D378/$D$385)))</f>
        <v/>
      </c>
    </row>
    <row r="379" spans="1:7" x14ac:dyDescent="0.3">
      <c r="A379" s="53" t="s">
        <v>2540</v>
      </c>
      <c r="B379" s="169" t="s">
        <v>1213</v>
      </c>
      <c r="C379" s="69" t="s">
        <v>1150</v>
      </c>
      <c r="D379" s="143" t="s">
        <v>1150</v>
      </c>
      <c r="E379" s="45"/>
      <c r="F379" s="82" t="str">
        <f t="shared" si="13"/>
        <v/>
      </c>
      <c r="G379" s="82" t="str">
        <f t="shared" ref="G379:G384" si="14">IF($D$385=0,"",IF(D379="[for completion]","",IF(D379="","",D379/$D$385)))</f>
        <v/>
      </c>
    </row>
    <row r="380" spans="1:7" x14ac:dyDescent="0.3">
      <c r="A380" s="53" t="s">
        <v>2541</v>
      </c>
      <c r="B380" s="68" t="s">
        <v>1215</v>
      </c>
      <c r="C380" s="69" t="s">
        <v>1150</v>
      </c>
      <c r="D380" s="143" t="s">
        <v>1150</v>
      </c>
      <c r="E380" s="45"/>
      <c r="F380" s="82" t="str">
        <f t="shared" si="13"/>
        <v/>
      </c>
      <c r="G380" s="82" t="str">
        <f t="shared" si="14"/>
        <v/>
      </c>
    </row>
    <row r="381" spans="1:7" x14ac:dyDescent="0.3">
      <c r="A381" s="53" t="s">
        <v>2542</v>
      </c>
      <c r="B381" s="68" t="s">
        <v>1217</v>
      </c>
      <c r="C381" s="69" t="s">
        <v>1150</v>
      </c>
      <c r="D381" s="143" t="s">
        <v>1150</v>
      </c>
      <c r="E381" s="45"/>
      <c r="F381" s="82" t="str">
        <f t="shared" si="13"/>
        <v/>
      </c>
      <c r="G381" s="82" t="str">
        <f t="shared" si="14"/>
        <v/>
      </c>
    </row>
    <row r="382" spans="1:7" x14ac:dyDescent="0.3">
      <c r="A382" s="53" t="s">
        <v>2543</v>
      </c>
      <c r="B382" s="68" t="s">
        <v>1219</v>
      </c>
      <c r="C382" s="69" t="s">
        <v>1150</v>
      </c>
      <c r="D382" s="143" t="s">
        <v>1150</v>
      </c>
      <c r="E382" s="45"/>
      <c r="F382" s="82" t="str">
        <f t="shared" si="13"/>
        <v/>
      </c>
      <c r="G382" s="82" t="str">
        <f t="shared" si="14"/>
        <v/>
      </c>
    </row>
    <row r="383" spans="1:7" x14ac:dyDescent="0.3">
      <c r="A383" s="53" t="s">
        <v>2544</v>
      </c>
      <c r="B383" s="68" t="s">
        <v>1221</v>
      </c>
      <c r="C383" s="69" t="s">
        <v>1150</v>
      </c>
      <c r="D383" s="143" t="s">
        <v>1150</v>
      </c>
      <c r="E383" s="45"/>
      <c r="F383" s="82" t="str">
        <f t="shared" si="13"/>
        <v/>
      </c>
      <c r="G383" s="82" t="str">
        <f t="shared" si="14"/>
        <v/>
      </c>
    </row>
    <row r="384" spans="1:7" x14ac:dyDescent="0.3">
      <c r="A384" s="53" t="s">
        <v>2545</v>
      </c>
      <c r="B384" s="68" t="s">
        <v>634</v>
      </c>
      <c r="C384" s="69" t="s">
        <v>1150</v>
      </c>
      <c r="D384" s="143" t="s">
        <v>1150</v>
      </c>
      <c r="E384" s="45"/>
      <c r="F384" s="82" t="str">
        <f t="shared" si="13"/>
        <v/>
      </c>
      <c r="G384" s="82" t="str">
        <f t="shared" si="14"/>
        <v/>
      </c>
    </row>
    <row r="385" spans="1:7" x14ac:dyDescent="0.3">
      <c r="A385" s="53" t="s">
        <v>2546</v>
      </c>
      <c r="B385" s="68" t="s">
        <v>271</v>
      </c>
      <c r="C385" s="108">
        <f>SUM(C378:C384)</f>
        <v>0</v>
      </c>
      <c r="D385" s="164">
        <f>SUM(D378:D384)</f>
        <v>0</v>
      </c>
      <c r="E385" s="45"/>
      <c r="F385" s="163">
        <f>SUM(F378:F384)</f>
        <v>0</v>
      </c>
      <c r="G385" s="163">
        <f>SUM(G378:G384)</f>
        <v>0</v>
      </c>
    </row>
    <row r="386" spans="1:7" x14ac:dyDescent="0.3">
      <c r="A386" s="53" t="s">
        <v>2547</v>
      </c>
      <c r="B386" s="60"/>
      <c r="C386" s="39"/>
      <c r="D386" s="39"/>
      <c r="E386" s="45"/>
      <c r="F386" s="45"/>
      <c r="G386" s="45"/>
    </row>
    <row r="387" spans="1:7" x14ac:dyDescent="0.3">
      <c r="A387" s="64"/>
      <c r="B387" s="64" t="s">
        <v>2548</v>
      </c>
      <c r="C387" s="64" t="s">
        <v>229</v>
      </c>
      <c r="D387" s="64" t="s">
        <v>1115</v>
      </c>
      <c r="E387" s="64"/>
      <c r="F387" s="64" t="s">
        <v>761</v>
      </c>
      <c r="G387" s="64" t="s">
        <v>2513</v>
      </c>
    </row>
    <row r="388" spans="1:7" x14ac:dyDescent="0.3">
      <c r="A388" s="53" t="s">
        <v>2549</v>
      </c>
      <c r="B388" s="68" t="s">
        <v>1227</v>
      </c>
      <c r="C388" s="69" t="s">
        <v>1150</v>
      </c>
      <c r="D388" s="143" t="s">
        <v>1150</v>
      </c>
      <c r="E388" s="45"/>
      <c r="F388" s="82" t="str">
        <f>IF($C$392=0,"",IF(C388="[for completion]","",IF(C388="","",C388/$C$392)))</f>
        <v/>
      </c>
      <c r="G388" s="82" t="str">
        <f>IF($D$392=0,"",IF(D388="[for completion]","",IF(D388="","",D388/$D$392)))</f>
        <v/>
      </c>
    </row>
    <row r="389" spans="1:7" x14ac:dyDescent="0.3">
      <c r="A389" s="53" t="s">
        <v>2550</v>
      </c>
      <c r="B389" s="169" t="s">
        <v>1473</v>
      </c>
      <c r="C389" s="69" t="s">
        <v>1150</v>
      </c>
      <c r="D389" s="143" t="s">
        <v>1150</v>
      </c>
      <c r="E389" s="45"/>
      <c r="F389" s="82" t="str">
        <f>IF($C$392=0,"",IF(C389="[for completion]","",IF(C389="","",C389/$C$392)))</f>
        <v/>
      </c>
      <c r="G389" s="82" t="str">
        <f>IF($D$392=0,"",IF(D389="[for completion]","",IF(D389="","",D389/$D$392)))</f>
        <v/>
      </c>
    </row>
    <row r="390" spans="1:7" x14ac:dyDescent="0.3">
      <c r="A390" s="53" t="s">
        <v>2551</v>
      </c>
      <c r="B390" s="68" t="s">
        <v>634</v>
      </c>
      <c r="C390" s="69" t="s">
        <v>1150</v>
      </c>
      <c r="D390" s="143" t="s">
        <v>1150</v>
      </c>
      <c r="E390" s="45"/>
      <c r="F390" s="82" t="str">
        <f>IF($C$392=0,"",IF(C390="[for completion]","",IF(C390="","",C390/$C$392)))</f>
        <v/>
      </c>
      <c r="G390" s="82" t="str">
        <f>IF($D$392=0,"",IF(D390="[for completion]","",IF(D390="","",D390/$D$392)))</f>
        <v/>
      </c>
    </row>
    <row r="391" spans="1:7" x14ac:dyDescent="0.3">
      <c r="A391" s="53" t="s">
        <v>2552</v>
      </c>
      <c r="B391" s="53" t="s">
        <v>1142</v>
      </c>
      <c r="C391" s="69" t="s">
        <v>1150</v>
      </c>
      <c r="D391" s="143" t="s">
        <v>1150</v>
      </c>
      <c r="E391" s="45"/>
      <c r="F391" s="82" t="str">
        <f>IF($C$392=0,"",IF(C391="[for completion]","",IF(C391="","",C391/$C$392)))</f>
        <v/>
      </c>
      <c r="G391" s="82" t="str">
        <f>IF($D$392=0,"",IF(D391="[for completion]","",IF(D391="","",D391/$D$392)))</f>
        <v/>
      </c>
    </row>
    <row r="392" spans="1:7" x14ac:dyDescent="0.3">
      <c r="A392" s="53" t="s">
        <v>2553</v>
      </c>
      <c r="B392" s="68" t="s">
        <v>271</v>
      </c>
      <c r="C392" s="108">
        <f>SUM(C388:C391)</f>
        <v>0</v>
      </c>
      <c r="D392" s="164">
        <f>SUM(D388:D391)</f>
        <v>0</v>
      </c>
      <c r="E392" s="45"/>
      <c r="F392" s="163">
        <f>SUM(F388:F391)</f>
        <v>0</v>
      </c>
      <c r="G392" s="163">
        <f>SUM(G388:G391)</f>
        <v>0</v>
      </c>
    </row>
    <row r="393" spans="1:7" x14ac:dyDescent="0.3">
      <c r="A393" s="53" t="s">
        <v>2554</v>
      </c>
      <c r="B393" s="39"/>
      <c r="C393" s="151"/>
      <c r="D393" s="39"/>
      <c r="E393" s="37"/>
      <c r="F393" s="37"/>
      <c r="G393" s="37"/>
    </row>
    <row r="394" spans="1:7" x14ac:dyDescent="0.3">
      <c r="A394" s="64"/>
      <c r="B394" s="64" t="s">
        <v>2555</v>
      </c>
      <c r="C394" s="64" t="s">
        <v>1235</v>
      </c>
      <c r="D394" s="64" t="s">
        <v>1236</v>
      </c>
      <c r="E394" s="64"/>
      <c r="F394" s="64" t="s">
        <v>1237</v>
      </c>
      <c r="G394" s="64" t="s">
        <v>1238</v>
      </c>
    </row>
    <row r="395" spans="1:7" x14ac:dyDescent="0.3">
      <c r="A395" s="53" t="s">
        <v>2556</v>
      </c>
      <c r="B395" s="68" t="s">
        <v>1211</v>
      </c>
      <c r="C395" s="69" t="s">
        <v>1150</v>
      </c>
      <c r="D395" s="69" t="s">
        <v>1150</v>
      </c>
      <c r="E395" s="153"/>
      <c r="F395" s="69" t="s">
        <v>1150</v>
      </c>
      <c r="G395" s="69" t="s">
        <v>1150</v>
      </c>
    </row>
    <row r="396" spans="1:7" x14ac:dyDescent="0.3">
      <c r="A396" s="53" t="s">
        <v>2557</v>
      </c>
      <c r="B396" s="169" t="s">
        <v>1213</v>
      </c>
      <c r="C396" s="69" t="s">
        <v>1150</v>
      </c>
      <c r="D396" s="69" t="s">
        <v>1150</v>
      </c>
      <c r="E396" s="153"/>
      <c r="F396" s="69" t="s">
        <v>1150</v>
      </c>
      <c r="G396" s="69" t="s">
        <v>1150</v>
      </c>
    </row>
    <row r="397" spans="1:7" x14ac:dyDescent="0.3">
      <c r="A397" s="53" t="s">
        <v>2558</v>
      </c>
      <c r="B397" s="68" t="s">
        <v>1215</v>
      </c>
      <c r="C397" s="69" t="s">
        <v>1150</v>
      </c>
      <c r="D397" s="69" t="s">
        <v>1150</v>
      </c>
      <c r="E397" s="153"/>
      <c r="F397" s="69" t="s">
        <v>1150</v>
      </c>
      <c r="G397" s="69" t="s">
        <v>1150</v>
      </c>
    </row>
    <row r="398" spans="1:7" x14ac:dyDescent="0.3">
      <c r="A398" s="53" t="s">
        <v>2559</v>
      </c>
      <c r="B398" s="68" t="s">
        <v>1217</v>
      </c>
      <c r="C398" s="69" t="s">
        <v>1150</v>
      </c>
      <c r="D398" s="69" t="s">
        <v>1150</v>
      </c>
      <c r="E398" s="153"/>
      <c r="F398" s="69" t="s">
        <v>1150</v>
      </c>
      <c r="G398" s="69" t="s">
        <v>1150</v>
      </c>
    </row>
    <row r="399" spans="1:7" x14ac:dyDescent="0.3">
      <c r="A399" s="53" t="s">
        <v>2560</v>
      </c>
      <c r="B399" s="68" t="s">
        <v>1219</v>
      </c>
      <c r="C399" s="69" t="s">
        <v>1150</v>
      </c>
      <c r="D399" s="69" t="s">
        <v>1150</v>
      </c>
      <c r="E399" s="153"/>
      <c r="F399" s="69" t="s">
        <v>1150</v>
      </c>
      <c r="G399" s="69" t="s">
        <v>1150</v>
      </c>
    </row>
    <row r="400" spans="1:7" x14ac:dyDescent="0.3">
      <c r="A400" s="53" t="s">
        <v>2561</v>
      </c>
      <c r="B400" s="68" t="s">
        <v>1221</v>
      </c>
      <c r="C400" s="69" t="s">
        <v>1150</v>
      </c>
      <c r="D400" s="69" t="s">
        <v>1150</v>
      </c>
      <c r="E400" s="153"/>
      <c r="F400" s="69" t="s">
        <v>1150</v>
      </c>
      <c r="G400" s="69" t="s">
        <v>1150</v>
      </c>
    </row>
    <row r="401" spans="1:7" x14ac:dyDescent="0.3">
      <c r="A401" s="53" t="s">
        <v>2562</v>
      </c>
      <c r="B401" s="68" t="s">
        <v>634</v>
      </c>
      <c r="C401" s="69" t="s">
        <v>1150</v>
      </c>
      <c r="D401" s="69" t="s">
        <v>1150</v>
      </c>
      <c r="E401" s="153"/>
      <c r="F401" s="69" t="s">
        <v>1150</v>
      </c>
      <c r="G401" s="69" t="s">
        <v>1150</v>
      </c>
    </row>
    <row r="402" spans="1:7" x14ac:dyDescent="0.3">
      <c r="A402" s="53" t="s">
        <v>2563</v>
      </c>
      <c r="B402" s="68" t="s">
        <v>271</v>
      </c>
      <c r="C402" s="108">
        <f>SUM(C395:C401)</f>
        <v>0</v>
      </c>
      <c r="D402" s="108">
        <f>SUM(D395:D401)</f>
        <v>0</v>
      </c>
      <c r="E402" s="37"/>
      <c r="F402" s="39"/>
      <c r="G402" s="82" t="str">
        <f>IF($D$413=0,"",IF(#REF!="[for completion]","",IF(#REF!="","",#REF!/$D$413)))</f>
        <v/>
      </c>
    </row>
    <row r="403" spans="1:7" x14ac:dyDescent="0.3">
      <c r="A403" s="53" t="s">
        <v>2564</v>
      </c>
      <c r="B403" s="53" t="s">
        <v>1248</v>
      </c>
      <c r="C403" s="39"/>
      <c r="D403" s="39"/>
      <c r="E403" s="39"/>
      <c r="F403" s="69" t="s">
        <v>1150</v>
      </c>
      <c r="G403" s="82" t="str">
        <f>IF($D$413=0,"",IF(D402="[for completion]","",IF(D402="","",D402/$D$413)))</f>
        <v/>
      </c>
    </row>
    <row r="404" spans="1:7" x14ac:dyDescent="0.3">
      <c r="A404" s="53" t="s">
        <v>2565</v>
      </c>
      <c r="G404" s="165" t="str">
        <f>IF($D$413=0,"",IF(D403="[for completion]","",IF(D403="","",D403/$D$413)))</f>
        <v/>
      </c>
    </row>
    <row r="405" spans="1:7" x14ac:dyDescent="0.3">
      <c r="A405" s="53" t="s">
        <v>2566</v>
      </c>
      <c r="B405" s="122"/>
      <c r="C405" s="39"/>
      <c r="D405" s="39"/>
      <c r="E405" s="37"/>
      <c r="F405" s="165"/>
      <c r="G405" s="165"/>
    </row>
    <row r="406" spans="1:7" x14ac:dyDescent="0.3">
      <c r="A406" s="53" t="s">
        <v>2567</v>
      </c>
      <c r="B406" s="122"/>
      <c r="C406" s="39"/>
      <c r="D406" s="39"/>
      <c r="E406" s="37"/>
      <c r="F406" s="165"/>
      <c r="G406" s="165"/>
    </row>
    <row r="407" spans="1:7" x14ac:dyDescent="0.3">
      <c r="A407" s="53" t="s">
        <v>2568</v>
      </c>
      <c r="B407" s="122"/>
      <c r="C407" s="39"/>
      <c r="D407" s="39"/>
      <c r="E407" s="37"/>
      <c r="F407" s="165"/>
      <c r="G407" s="165"/>
    </row>
    <row r="408" spans="1:7" x14ac:dyDescent="0.3">
      <c r="A408" s="53" t="s">
        <v>2569</v>
      </c>
      <c r="B408" s="122"/>
      <c r="C408" s="39"/>
      <c r="D408" s="39"/>
      <c r="E408" s="37"/>
      <c r="F408" s="165"/>
      <c r="G408" s="165"/>
    </row>
    <row r="409" spans="1:7" x14ac:dyDescent="0.3">
      <c r="A409" s="53" t="s">
        <v>2570</v>
      </c>
      <c r="B409" s="122"/>
      <c r="C409" s="39"/>
      <c r="D409" s="39"/>
      <c r="E409" s="37"/>
      <c r="F409" s="165"/>
      <c r="G409" s="165"/>
    </row>
    <row r="410" spans="1:7" x14ac:dyDescent="0.3">
      <c r="A410" s="53" t="s">
        <v>2571</v>
      </c>
      <c r="B410" s="122"/>
      <c r="C410" s="39"/>
      <c r="D410" s="39"/>
      <c r="E410" s="37"/>
      <c r="F410" s="165"/>
      <c r="G410" s="165"/>
    </row>
    <row r="411" spans="1:7" x14ac:dyDescent="0.3">
      <c r="A411" s="53" t="s">
        <v>2572</v>
      </c>
      <c r="B411" s="122"/>
      <c r="C411" s="39"/>
      <c r="D411" s="39"/>
      <c r="E411" s="37"/>
      <c r="F411" s="165"/>
      <c r="G411" s="165"/>
    </row>
    <row r="412" spans="1:7" x14ac:dyDescent="0.3">
      <c r="A412" s="53" t="s">
        <v>2573</v>
      </c>
      <c r="B412" s="60"/>
      <c r="C412" s="39"/>
      <c r="D412" s="39"/>
      <c r="E412" s="37"/>
      <c r="F412" s="165"/>
      <c r="G412" s="165"/>
    </row>
    <row r="413" spans="1:7" x14ac:dyDescent="0.3">
      <c r="A413" s="53" t="s">
        <v>2574</v>
      </c>
      <c r="B413" s="60"/>
      <c r="C413" s="72"/>
      <c r="D413" s="39"/>
      <c r="E413" s="37"/>
      <c r="F413" s="328"/>
      <c r="G413" s="328"/>
    </row>
    <row r="414" spans="1:7" x14ac:dyDescent="0.3">
      <c r="A414" s="53" t="s">
        <v>2575</v>
      </c>
      <c r="B414" s="39"/>
      <c r="C414" s="76"/>
      <c r="D414" s="39"/>
      <c r="E414" s="37"/>
      <c r="F414" s="37"/>
      <c r="G414" s="37"/>
    </row>
    <row r="415" spans="1:7" x14ac:dyDescent="0.3">
      <c r="A415" s="53" t="s">
        <v>2576</v>
      </c>
      <c r="B415" s="39"/>
      <c r="C415" s="76"/>
      <c r="D415" s="39"/>
      <c r="E415" s="37"/>
      <c r="F415" s="37"/>
      <c r="G415" s="37"/>
    </row>
    <row r="416" spans="1:7" x14ac:dyDescent="0.3">
      <c r="A416" s="53" t="s">
        <v>2577</v>
      </c>
      <c r="B416" s="39"/>
      <c r="C416" s="76"/>
      <c r="D416" s="39"/>
      <c r="E416" s="37"/>
      <c r="F416" s="37"/>
      <c r="G416" s="37"/>
    </row>
    <row r="417" spans="1:7" x14ac:dyDescent="0.3">
      <c r="A417" s="53" t="s">
        <v>2578</v>
      </c>
      <c r="B417" s="39"/>
      <c r="C417" s="76"/>
      <c r="D417" s="39"/>
      <c r="E417" s="37"/>
      <c r="F417" s="37"/>
      <c r="G417" s="37"/>
    </row>
    <row r="418" spans="1:7" x14ac:dyDescent="0.3">
      <c r="A418" s="53" t="s">
        <v>2579</v>
      </c>
      <c r="B418" s="39"/>
      <c r="C418" s="76"/>
      <c r="D418" s="39"/>
      <c r="E418" s="37"/>
      <c r="F418" s="37"/>
      <c r="G418" s="37"/>
    </row>
    <row r="419" spans="1:7" x14ac:dyDescent="0.3">
      <c r="A419" s="53" t="s">
        <v>2580</v>
      </c>
      <c r="B419" s="39"/>
      <c r="C419" s="76"/>
      <c r="D419" s="39"/>
      <c r="E419" s="37"/>
      <c r="F419" s="37"/>
      <c r="G419" s="37"/>
    </row>
    <row r="420" spans="1:7" x14ac:dyDescent="0.3">
      <c r="A420" s="53" t="s">
        <v>2581</v>
      </c>
      <c r="B420" s="39"/>
      <c r="C420" s="76"/>
      <c r="D420" s="39"/>
      <c r="E420" s="37"/>
      <c r="F420" s="37"/>
      <c r="G420" s="37"/>
    </row>
    <row r="421" spans="1:7" x14ac:dyDescent="0.3">
      <c r="A421" s="53" t="s">
        <v>2582</v>
      </c>
      <c r="B421" s="39"/>
      <c r="C421" s="76"/>
      <c r="D421" s="39"/>
      <c r="E421" s="37"/>
      <c r="F421" s="37"/>
      <c r="G421" s="37"/>
    </row>
    <row r="422" spans="1:7" x14ac:dyDescent="0.3">
      <c r="A422" s="53" t="s">
        <v>2583</v>
      </c>
      <c r="B422" s="39"/>
      <c r="C422" s="76"/>
      <c r="D422" s="39"/>
      <c r="E422" s="37"/>
      <c r="F422" s="37"/>
      <c r="G422" s="37"/>
    </row>
    <row r="423" spans="1:7" x14ac:dyDescent="0.3">
      <c r="A423" s="53" t="s">
        <v>2584</v>
      </c>
      <c r="B423" s="39"/>
      <c r="C423" s="76"/>
      <c r="D423" s="39"/>
      <c r="E423" s="37"/>
      <c r="F423" s="37"/>
      <c r="G423" s="37"/>
    </row>
    <row r="424" spans="1:7" x14ac:dyDescent="0.3">
      <c r="A424" s="53" t="s">
        <v>2585</v>
      </c>
      <c r="B424" s="39"/>
      <c r="C424" s="76"/>
      <c r="D424" s="39"/>
      <c r="E424" s="37"/>
      <c r="F424" s="37"/>
      <c r="G424" s="37"/>
    </row>
    <row r="425" spans="1:7" x14ac:dyDescent="0.3">
      <c r="A425" s="53" t="s">
        <v>2586</v>
      </c>
      <c r="B425" s="39"/>
      <c r="C425" s="76"/>
      <c r="D425" s="39"/>
      <c r="E425" s="37"/>
      <c r="F425" s="37"/>
      <c r="G425" s="37"/>
    </row>
    <row r="426" spans="1:7" x14ac:dyDescent="0.3">
      <c r="A426" s="53" t="s">
        <v>2587</v>
      </c>
      <c r="B426" s="39"/>
      <c r="C426" s="76"/>
      <c r="D426" s="39"/>
      <c r="E426" s="37"/>
      <c r="F426" s="37"/>
      <c r="G426" s="37"/>
    </row>
    <row r="427" spans="1:7" x14ac:dyDescent="0.3">
      <c r="A427" s="53" t="s">
        <v>2588</v>
      </c>
      <c r="B427" s="39"/>
      <c r="C427" s="76"/>
      <c r="D427" s="39"/>
      <c r="E427" s="37"/>
      <c r="F427" s="37"/>
      <c r="G427" s="37"/>
    </row>
    <row r="428" spans="1:7" x14ac:dyDescent="0.3">
      <c r="A428" s="53" t="s">
        <v>2589</v>
      </c>
      <c r="B428" s="39"/>
      <c r="C428" s="76"/>
      <c r="D428" s="39"/>
      <c r="E428" s="37"/>
      <c r="F428" s="37"/>
      <c r="G428" s="37"/>
    </row>
    <row r="429" spans="1:7" x14ac:dyDescent="0.3">
      <c r="A429" s="53" t="s">
        <v>2590</v>
      </c>
      <c r="B429" s="39"/>
      <c r="C429" s="76"/>
      <c r="D429" s="39"/>
      <c r="E429" s="37"/>
      <c r="F429" s="37"/>
      <c r="G429" s="37"/>
    </row>
    <row r="430" spans="1:7" x14ac:dyDescent="0.3">
      <c r="A430" s="53" t="s">
        <v>2591</v>
      </c>
      <c r="B430" s="39"/>
      <c r="C430" s="76"/>
      <c r="D430" s="39"/>
      <c r="E430" s="37"/>
      <c r="F430" s="37"/>
      <c r="G430" s="37"/>
    </row>
    <row r="431" spans="1:7" x14ac:dyDescent="0.3">
      <c r="A431" s="53" t="s">
        <v>2592</v>
      </c>
      <c r="B431" s="39"/>
      <c r="C431" s="76"/>
      <c r="D431" s="39"/>
      <c r="E431" s="37"/>
      <c r="F431" s="37"/>
      <c r="G431" s="37"/>
    </row>
    <row r="432" spans="1:7" x14ac:dyDescent="0.3">
      <c r="A432" s="53" t="s">
        <v>2593</v>
      </c>
      <c r="B432" s="39"/>
      <c r="C432" s="76"/>
      <c r="D432" s="39"/>
      <c r="E432" s="37"/>
      <c r="F432" s="37"/>
      <c r="G432" s="37"/>
    </row>
    <row r="433" spans="1:7" x14ac:dyDescent="0.3">
      <c r="A433" s="53" t="s">
        <v>2594</v>
      </c>
      <c r="B433" s="39"/>
      <c r="C433" s="76"/>
      <c r="D433" s="39"/>
      <c r="E433" s="37"/>
      <c r="F433" s="37"/>
      <c r="G433" s="37"/>
    </row>
    <row r="434" spans="1:7" x14ac:dyDescent="0.3">
      <c r="A434" s="53" t="s">
        <v>2595</v>
      </c>
      <c r="B434" s="39"/>
      <c r="C434" s="76"/>
      <c r="D434" s="39"/>
      <c r="E434" s="37"/>
      <c r="F434" s="37"/>
      <c r="G434" s="37"/>
    </row>
    <row r="435" spans="1:7" x14ac:dyDescent="0.3">
      <c r="A435" s="53" t="s">
        <v>2596</v>
      </c>
      <c r="B435" s="39"/>
      <c r="C435" s="76"/>
      <c r="D435" s="39"/>
      <c r="E435" s="37"/>
      <c r="F435" s="37"/>
      <c r="G435" s="37"/>
    </row>
    <row r="436" spans="1:7" x14ac:dyDescent="0.3">
      <c r="A436" s="53" t="s">
        <v>2597</v>
      </c>
      <c r="B436" s="39"/>
      <c r="C436" s="76"/>
      <c r="D436" s="39"/>
      <c r="E436" s="37"/>
      <c r="F436" s="37"/>
      <c r="G436" s="37"/>
    </row>
    <row r="437" spans="1:7" x14ac:dyDescent="0.3">
      <c r="A437" s="53" t="s">
        <v>2598</v>
      </c>
      <c r="B437" s="39"/>
      <c r="C437" s="76"/>
      <c r="D437" s="39"/>
      <c r="E437" s="37"/>
      <c r="F437" s="37"/>
      <c r="G437" s="37"/>
    </row>
    <row r="438" spans="1:7" x14ac:dyDescent="0.3">
      <c r="A438" s="53" t="s">
        <v>2599</v>
      </c>
      <c r="B438" s="39"/>
      <c r="C438" s="76"/>
      <c r="D438" s="39"/>
      <c r="E438" s="37"/>
      <c r="F438" s="37"/>
      <c r="G438" s="37"/>
    </row>
    <row r="439" spans="1:7" x14ac:dyDescent="0.3">
      <c r="A439" s="53" t="s">
        <v>2600</v>
      </c>
      <c r="B439" s="39"/>
      <c r="C439" s="76"/>
      <c r="D439" s="39"/>
      <c r="E439" s="37"/>
      <c r="F439" s="37"/>
      <c r="G439" s="37"/>
    </row>
    <row r="440" spans="1:7" x14ac:dyDescent="0.3">
      <c r="A440" s="53" t="s">
        <v>2601</v>
      </c>
      <c r="B440" s="39"/>
      <c r="C440" s="76"/>
      <c r="D440" s="39"/>
      <c r="E440" s="37"/>
      <c r="F440" s="37"/>
      <c r="G440" s="37"/>
    </row>
    <row r="441" spans="1:7" x14ac:dyDescent="0.3">
      <c r="A441" s="53" t="s">
        <v>2602</v>
      </c>
      <c r="B441" s="39"/>
      <c r="C441" s="76"/>
      <c r="D441" s="39"/>
      <c r="E441" s="37"/>
      <c r="F441" s="37"/>
      <c r="G441" s="37"/>
    </row>
    <row r="442" spans="1:7" x14ac:dyDescent="0.3">
      <c r="A442" s="53" t="s">
        <v>2603</v>
      </c>
      <c r="B442" s="39"/>
      <c r="C442" s="76"/>
      <c r="D442" s="39"/>
      <c r="E442" s="37"/>
      <c r="F442" s="37"/>
      <c r="G442" s="37"/>
    </row>
    <row r="443" spans="1:7" ht="18" x14ac:dyDescent="0.3">
      <c r="A443" s="156"/>
      <c r="B443" s="170" t="s">
        <v>2604</v>
      </c>
      <c r="C443" s="156"/>
      <c r="D443" s="156"/>
      <c r="E443" s="156"/>
      <c r="F443" s="156"/>
      <c r="G443" s="156"/>
    </row>
    <row r="444" spans="1:7" x14ac:dyDescent="0.3">
      <c r="A444" s="64"/>
      <c r="B444" s="64" t="s">
        <v>1288</v>
      </c>
      <c r="C444" s="64" t="s">
        <v>969</v>
      </c>
      <c r="D444" s="64" t="s">
        <v>970</v>
      </c>
      <c r="E444" s="64"/>
      <c r="F444" s="64" t="s">
        <v>762</v>
      </c>
      <c r="G444" s="64" t="s">
        <v>971</v>
      </c>
    </row>
    <row r="445" spans="1:7" x14ac:dyDescent="0.3">
      <c r="A445" s="53" t="s">
        <v>2605</v>
      </c>
      <c r="B445" s="53" t="s">
        <v>973</v>
      </c>
      <c r="C445" s="69" t="s">
        <v>542</v>
      </c>
      <c r="D445" s="94"/>
      <c r="E445" s="94"/>
      <c r="F445" s="93"/>
      <c r="G445" s="93"/>
    </row>
    <row r="446" spans="1:7" x14ac:dyDescent="0.3">
      <c r="A446" s="91"/>
      <c r="B446" s="39"/>
      <c r="C446" s="39"/>
      <c r="D446" s="91"/>
      <c r="E446" s="91"/>
      <c r="F446" s="160"/>
      <c r="G446" s="160"/>
    </row>
    <row r="447" spans="1:7" x14ac:dyDescent="0.3">
      <c r="A447" s="39"/>
      <c r="B447" s="39" t="s">
        <v>974</v>
      </c>
      <c r="C447" s="39"/>
      <c r="D447" s="91"/>
      <c r="E447" s="91"/>
      <c r="F447" s="160"/>
      <c r="G447" s="160"/>
    </row>
    <row r="448" spans="1:7" x14ac:dyDescent="0.3">
      <c r="A448" s="53" t="s">
        <v>2606</v>
      </c>
      <c r="B448" s="122" t="s">
        <v>1149</v>
      </c>
      <c r="C448" s="69" t="s">
        <v>542</v>
      </c>
      <c r="D448" s="69" t="s">
        <v>542</v>
      </c>
      <c r="E448" s="91"/>
      <c r="F448" s="82" t="str">
        <f>IF($C$472=0,"",IF(C448="[for completion]","",IF(C448="","",C448/$C$472)))</f>
        <v/>
      </c>
      <c r="G448" s="82" t="str">
        <f>IF($D$472=0,"",IF(D448="[for completion]","",IF(D448="","",D448/$D$472)))</f>
        <v/>
      </c>
    </row>
    <row r="449" spans="1:7" x14ac:dyDescent="0.3">
      <c r="A449" s="53" t="s">
        <v>2607</v>
      </c>
      <c r="B449" s="122" t="s">
        <v>1149</v>
      </c>
      <c r="C449" s="69" t="s">
        <v>542</v>
      </c>
      <c r="D449" s="69" t="s">
        <v>542</v>
      </c>
      <c r="E449" s="91"/>
      <c r="F449" s="82" t="str">
        <f t="shared" ref="F449:F471" si="15">IF($C$472=0,"",IF(C449="[for completion]","",IF(C449="","",C449/$C$472)))</f>
        <v/>
      </c>
      <c r="G449" s="82" t="str">
        <f t="shared" ref="G449:G471" si="16">IF($D$472=0,"",IF(D449="[for completion]","",IF(D449="","",D449/$D$472)))</f>
        <v/>
      </c>
    </row>
    <row r="450" spans="1:7" x14ac:dyDescent="0.3">
      <c r="A450" s="53" t="s">
        <v>2608</v>
      </c>
      <c r="B450" s="122" t="s">
        <v>1149</v>
      </c>
      <c r="C450" s="69" t="s">
        <v>542</v>
      </c>
      <c r="D450" s="69" t="s">
        <v>542</v>
      </c>
      <c r="E450" s="91"/>
      <c r="F450" s="82" t="str">
        <f t="shared" si="15"/>
        <v/>
      </c>
      <c r="G450" s="82" t="str">
        <f t="shared" si="16"/>
        <v/>
      </c>
    </row>
    <row r="451" spans="1:7" x14ac:dyDescent="0.3">
      <c r="A451" s="53" t="s">
        <v>2609</v>
      </c>
      <c r="B451" s="122" t="s">
        <v>1149</v>
      </c>
      <c r="C451" s="69" t="s">
        <v>542</v>
      </c>
      <c r="D451" s="69" t="s">
        <v>542</v>
      </c>
      <c r="E451" s="91"/>
      <c r="F451" s="82" t="str">
        <f t="shared" si="15"/>
        <v/>
      </c>
      <c r="G451" s="82" t="str">
        <f t="shared" si="16"/>
        <v/>
      </c>
    </row>
    <row r="452" spans="1:7" x14ac:dyDescent="0.3">
      <c r="A452" s="53" t="s">
        <v>2610</v>
      </c>
      <c r="B452" s="122" t="s">
        <v>1149</v>
      </c>
      <c r="C452" s="69" t="s">
        <v>542</v>
      </c>
      <c r="D452" s="69" t="s">
        <v>542</v>
      </c>
      <c r="E452" s="91"/>
      <c r="F452" s="82" t="str">
        <f t="shared" si="15"/>
        <v/>
      </c>
      <c r="G452" s="82" t="str">
        <f t="shared" si="16"/>
        <v/>
      </c>
    </row>
    <row r="453" spans="1:7" x14ac:dyDescent="0.3">
      <c r="A453" s="53" t="s">
        <v>2611</v>
      </c>
      <c r="B453" s="122" t="s">
        <v>1149</v>
      </c>
      <c r="C453" s="69" t="s">
        <v>542</v>
      </c>
      <c r="D453" s="69" t="s">
        <v>542</v>
      </c>
      <c r="E453" s="91"/>
      <c r="F453" s="82" t="str">
        <f t="shared" si="15"/>
        <v/>
      </c>
      <c r="G453" s="82" t="str">
        <f t="shared" si="16"/>
        <v/>
      </c>
    </row>
    <row r="454" spans="1:7" x14ac:dyDescent="0.3">
      <c r="A454" s="53" t="s">
        <v>2612</v>
      </c>
      <c r="B454" s="122" t="s">
        <v>1149</v>
      </c>
      <c r="C454" s="69" t="s">
        <v>542</v>
      </c>
      <c r="D454" s="69" t="s">
        <v>542</v>
      </c>
      <c r="E454" s="91"/>
      <c r="F454" s="82" t="str">
        <f t="shared" si="15"/>
        <v/>
      </c>
      <c r="G454" s="82" t="str">
        <f t="shared" si="16"/>
        <v/>
      </c>
    </row>
    <row r="455" spans="1:7" x14ac:dyDescent="0.3">
      <c r="A455" s="53" t="s">
        <v>2613</v>
      </c>
      <c r="B455" s="122" t="s">
        <v>1149</v>
      </c>
      <c r="C455" s="69" t="s">
        <v>542</v>
      </c>
      <c r="D455" s="143" t="s">
        <v>542</v>
      </c>
      <c r="E455" s="91"/>
      <c r="F455" s="82" t="str">
        <f t="shared" si="15"/>
        <v/>
      </c>
      <c r="G455" s="82" t="str">
        <f t="shared" si="16"/>
        <v/>
      </c>
    </row>
    <row r="456" spans="1:7" x14ac:dyDescent="0.3">
      <c r="A456" s="53" t="s">
        <v>2614</v>
      </c>
      <c r="B456" s="122" t="s">
        <v>1149</v>
      </c>
      <c r="C456" s="69" t="s">
        <v>542</v>
      </c>
      <c r="D456" s="143" t="s">
        <v>542</v>
      </c>
      <c r="E456" s="91"/>
      <c r="F456" s="82" t="str">
        <f t="shared" si="15"/>
        <v/>
      </c>
      <c r="G456" s="82" t="str">
        <f t="shared" si="16"/>
        <v/>
      </c>
    </row>
    <row r="457" spans="1:7" x14ac:dyDescent="0.3">
      <c r="A457" s="53" t="s">
        <v>2615</v>
      </c>
      <c r="B457" s="122" t="s">
        <v>1149</v>
      </c>
      <c r="C457" s="69" t="s">
        <v>542</v>
      </c>
      <c r="D457" s="143" t="s">
        <v>542</v>
      </c>
      <c r="E457" s="60"/>
      <c r="F457" s="82" t="str">
        <f t="shared" si="15"/>
        <v/>
      </c>
      <c r="G457" s="82" t="str">
        <f t="shared" si="16"/>
        <v/>
      </c>
    </row>
    <row r="458" spans="1:7" x14ac:dyDescent="0.3">
      <c r="A458" s="53" t="s">
        <v>2616</v>
      </c>
      <c r="B458" s="122" t="s">
        <v>1149</v>
      </c>
      <c r="C458" s="69" t="s">
        <v>542</v>
      </c>
      <c r="D458" s="143" t="s">
        <v>542</v>
      </c>
      <c r="E458" s="60"/>
      <c r="F458" s="82" t="str">
        <f t="shared" si="15"/>
        <v/>
      </c>
      <c r="G458" s="82" t="str">
        <f t="shared" si="16"/>
        <v/>
      </c>
    </row>
    <row r="459" spans="1:7" x14ac:dyDescent="0.3">
      <c r="A459" s="53" t="s">
        <v>2617</v>
      </c>
      <c r="B459" s="122" t="s">
        <v>1149</v>
      </c>
      <c r="C459" s="69" t="s">
        <v>542</v>
      </c>
      <c r="D459" s="143" t="s">
        <v>542</v>
      </c>
      <c r="E459" s="60"/>
      <c r="F459" s="82" t="str">
        <f t="shared" si="15"/>
        <v/>
      </c>
      <c r="G459" s="82" t="str">
        <f t="shared" si="16"/>
        <v/>
      </c>
    </row>
    <row r="460" spans="1:7" x14ac:dyDescent="0.3">
      <c r="A460" s="53" t="s">
        <v>2618</v>
      </c>
      <c r="B460" s="122" t="s">
        <v>1149</v>
      </c>
      <c r="C460" s="69" t="s">
        <v>542</v>
      </c>
      <c r="D460" s="143" t="s">
        <v>542</v>
      </c>
      <c r="E460" s="60"/>
      <c r="F460" s="82" t="str">
        <f t="shared" si="15"/>
        <v/>
      </c>
      <c r="G460" s="82" t="str">
        <f t="shared" si="16"/>
        <v/>
      </c>
    </row>
    <row r="461" spans="1:7" x14ac:dyDescent="0.3">
      <c r="A461" s="53" t="s">
        <v>2619</v>
      </c>
      <c r="B461" s="122" t="s">
        <v>1149</v>
      </c>
      <c r="C461" s="69" t="s">
        <v>542</v>
      </c>
      <c r="D461" s="143" t="s">
        <v>542</v>
      </c>
      <c r="E461" s="60"/>
      <c r="F461" s="82" t="str">
        <f t="shared" si="15"/>
        <v/>
      </c>
      <c r="G461" s="82" t="str">
        <f t="shared" si="16"/>
        <v/>
      </c>
    </row>
    <row r="462" spans="1:7" x14ac:dyDescent="0.3">
      <c r="A462" s="53" t="s">
        <v>2620</v>
      </c>
      <c r="B462" s="122" t="s">
        <v>1149</v>
      </c>
      <c r="C462" s="69" t="s">
        <v>542</v>
      </c>
      <c r="D462" s="143" t="s">
        <v>542</v>
      </c>
      <c r="E462" s="60"/>
      <c r="F462" s="82" t="str">
        <f t="shared" si="15"/>
        <v/>
      </c>
      <c r="G462" s="82" t="str">
        <f t="shared" si="16"/>
        <v/>
      </c>
    </row>
    <row r="463" spans="1:7" x14ac:dyDescent="0.3">
      <c r="A463" s="53" t="s">
        <v>2621</v>
      </c>
      <c r="B463" s="122" t="s">
        <v>1149</v>
      </c>
      <c r="C463" s="69" t="s">
        <v>542</v>
      </c>
      <c r="D463" s="143" t="s">
        <v>542</v>
      </c>
      <c r="E463" s="39"/>
      <c r="F463" s="82" t="str">
        <f t="shared" si="15"/>
        <v/>
      </c>
      <c r="G463" s="82" t="str">
        <f t="shared" si="16"/>
        <v/>
      </c>
    </row>
    <row r="464" spans="1:7" x14ac:dyDescent="0.3">
      <c r="A464" s="53" t="s">
        <v>2622</v>
      </c>
      <c r="B464" s="122" t="s">
        <v>1149</v>
      </c>
      <c r="C464" s="69" t="s">
        <v>542</v>
      </c>
      <c r="D464" s="143" t="s">
        <v>542</v>
      </c>
      <c r="E464" s="161"/>
      <c r="F464" s="82" t="str">
        <f t="shared" si="15"/>
        <v/>
      </c>
      <c r="G464" s="82" t="str">
        <f t="shared" si="16"/>
        <v/>
      </c>
    </row>
    <row r="465" spans="1:7" x14ac:dyDescent="0.3">
      <c r="A465" s="53" t="s">
        <v>2623</v>
      </c>
      <c r="B465" s="122" t="s">
        <v>1149</v>
      </c>
      <c r="C465" s="69" t="s">
        <v>542</v>
      </c>
      <c r="D465" s="143" t="s">
        <v>542</v>
      </c>
      <c r="E465" s="161"/>
      <c r="F465" s="82" t="str">
        <f t="shared" si="15"/>
        <v/>
      </c>
      <c r="G465" s="82" t="str">
        <f t="shared" si="16"/>
        <v/>
      </c>
    </row>
    <row r="466" spans="1:7" x14ac:dyDescent="0.3">
      <c r="A466" s="53" t="s">
        <v>2624</v>
      </c>
      <c r="B466" s="122" t="s">
        <v>1149</v>
      </c>
      <c r="C466" s="69" t="s">
        <v>542</v>
      </c>
      <c r="D466" s="143" t="s">
        <v>542</v>
      </c>
      <c r="E466" s="161"/>
      <c r="F466" s="82" t="str">
        <f t="shared" si="15"/>
        <v/>
      </c>
      <c r="G466" s="82" t="str">
        <f t="shared" si="16"/>
        <v/>
      </c>
    </row>
    <row r="467" spans="1:7" x14ac:dyDescent="0.3">
      <c r="A467" s="53" t="s">
        <v>2625</v>
      </c>
      <c r="B467" s="122" t="s">
        <v>1149</v>
      </c>
      <c r="C467" s="69" t="s">
        <v>542</v>
      </c>
      <c r="D467" s="143" t="s">
        <v>542</v>
      </c>
      <c r="E467" s="161"/>
      <c r="F467" s="82" t="str">
        <f t="shared" si="15"/>
        <v/>
      </c>
      <c r="G467" s="82" t="str">
        <f t="shared" si="16"/>
        <v/>
      </c>
    </row>
    <row r="468" spans="1:7" x14ac:dyDescent="0.3">
      <c r="A468" s="53" t="s">
        <v>2626</v>
      </c>
      <c r="B468" s="122" t="s">
        <v>1149</v>
      </c>
      <c r="C468" s="69" t="s">
        <v>542</v>
      </c>
      <c r="D468" s="143" t="s">
        <v>542</v>
      </c>
      <c r="E468" s="161"/>
      <c r="F468" s="82" t="str">
        <f t="shared" si="15"/>
        <v/>
      </c>
      <c r="G468" s="82" t="str">
        <f t="shared" si="16"/>
        <v/>
      </c>
    </row>
    <row r="469" spans="1:7" x14ac:dyDescent="0.3">
      <c r="A469" s="53" t="s">
        <v>2627</v>
      </c>
      <c r="B469" s="122" t="s">
        <v>1149</v>
      </c>
      <c r="C469" s="69" t="s">
        <v>542</v>
      </c>
      <c r="D469" s="143" t="s">
        <v>542</v>
      </c>
      <c r="E469" s="161"/>
      <c r="F469" s="82" t="str">
        <f t="shared" si="15"/>
        <v/>
      </c>
      <c r="G469" s="82" t="str">
        <f t="shared" si="16"/>
        <v/>
      </c>
    </row>
    <row r="470" spans="1:7" x14ac:dyDescent="0.3">
      <c r="A470" s="53" t="s">
        <v>2628</v>
      </c>
      <c r="B470" s="122" t="s">
        <v>1149</v>
      </c>
      <c r="C470" s="69" t="s">
        <v>542</v>
      </c>
      <c r="D470" s="143" t="s">
        <v>542</v>
      </c>
      <c r="E470" s="161"/>
      <c r="F470" s="82" t="str">
        <f t="shared" si="15"/>
        <v/>
      </c>
      <c r="G470" s="82" t="str">
        <f t="shared" si="16"/>
        <v/>
      </c>
    </row>
    <row r="471" spans="1:7" x14ac:dyDescent="0.3">
      <c r="A471" s="53" t="s">
        <v>2629</v>
      </c>
      <c r="B471" s="122" t="s">
        <v>1149</v>
      </c>
      <c r="C471" s="69" t="s">
        <v>542</v>
      </c>
      <c r="D471" s="143" t="s">
        <v>542</v>
      </c>
      <c r="E471" s="161"/>
      <c r="F471" s="82" t="str">
        <f t="shared" si="15"/>
        <v/>
      </c>
      <c r="G471" s="82" t="str">
        <f t="shared" si="16"/>
        <v/>
      </c>
    </row>
    <row r="472" spans="1:7" x14ac:dyDescent="0.3">
      <c r="A472" s="53" t="s">
        <v>2630</v>
      </c>
      <c r="B472" s="68" t="s">
        <v>271</v>
      </c>
      <c r="C472" s="85">
        <f>SUM(C448:C471)</f>
        <v>0</v>
      </c>
      <c r="D472" s="53">
        <f>SUM(D448:D471)</f>
        <v>0</v>
      </c>
      <c r="E472" s="161"/>
      <c r="F472" s="163">
        <f>SUM(F448:F471)</f>
        <v>0</v>
      </c>
      <c r="G472" s="163">
        <f>SUM(G448:G471)</f>
        <v>0</v>
      </c>
    </row>
    <row r="473" spans="1:7" x14ac:dyDescent="0.3">
      <c r="A473" s="64"/>
      <c r="B473" s="64" t="s">
        <v>1315</v>
      </c>
      <c r="C473" s="64" t="s">
        <v>969</v>
      </c>
      <c r="D473" s="64" t="s">
        <v>970</v>
      </c>
      <c r="E473" s="64"/>
      <c r="F473" s="64" t="s">
        <v>762</v>
      </c>
      <c r="G473" s="64" t="s">
        <v>971</v>
      </c>
    </row>
    <row r="474" spans="1:7" x14ac:dyDescent="0.3">
      <c r="A474" s="53" t="s">
        <v>2631</v>
      </c>
      <c r="B474" s="53" t="s">
        <v>1022</v>
      </c>
      <c r="C474" s="74" t="s">
        <v>542</v>
      </c>
      <c r="D474" s="55"/>
      <c r="E474" s="55"/>
      <c r="F474" s="55"/>
      <c r="G474" s="55"/>
    </row>
    <row r="475" spans="1:7" x14ac:dyDescent="0.3">
      <c r="A475" s="39"/>
      <c r="B475" s="39"/>
      <c r="C475" s="39"/>
      <c r="D475" s="39"/>
      <c r="E475" s="39"/>
      <c r="F475" s="39"/>
      <c r="G475" s="39"/>
    </row>
    <row r="476" spans="1:7" x14ac:dyDescent="0.3">
      <c r="A476" s="39"/>
      <c r="B476" s="68" t="s">
        <v>1023</v>
      </c>
      <c r="C476" s="39"/>
      <c r="D476" s="39"/>
      <c r="E476" s="39"/>
      <c r="F476" s="39"/>
      <c r="G476" s="39"/>
    </row>
    <row r="477" spans="1:7" x14ac:dyDescent="0.3">
      <c r="A477" s="53" t="s">
        <v>2632</v>
      </c>
      <c r="B477" s="53" t="s">
        <v>1025</v>
      </c>
      <c r="C477" s="69" t="s">
        <v>542</v>
      </c>
      <c r="D477" s="143" t="s">
        <v>542</v>
      </c>
      <c r="E477" s="39"/>
      <c r="F477" s="82" t="str">
        <f>IF($C$485=0,"",IF(C477="[for completion]","",IF(C477="","",C477/$C$485)))</f>
        <v/>
      </c>
      <c r="G477" s="82" t="str">
        <f>IF($D$485=0,"",IF(D477="[for completion]","",IF(D477="","",D477/$D$485)))</f>
        <v/>
      </c>
    </row>
    <row r="478" spans="1:7" x14ac:dyDescent="0.3">
      <c r="A478" s="53" t="s">
        <v>2633</v>
      </c>
      <c r="B478" s="53" t="s">
        <v>1027</v>
      </c>
      <c r="C478" s="69" t="s">
        <v>542</v>
      </c>
      <c r="D478" s="143" t="s">
        <v>542</v>
      </c>
      <c r="E478" s="39"/>
      <c r="F478" s="82" t="str">
        <f t="shared" ref="F478:F484" si="17">IF($C$485=0,"",IF(C478="[for completion]","",IF(C478="","",C478/$C$485)))</f>
        <v/>
      </c>
      <c r="G478" s="82" t="str">
        <f t="shared" ref="G478:G484" si="18">IF($D$485=0,"",IF(D478="[for completion]","",IF(D478="","",D478/$D$485)))</f>
        <v/>
      </c>
    </row>
    <row r="479" spans="1:7" x14ac:dyDescent="0.3">
      <c r="A479" s="53" t="s">
        <v>2634</v>
      </c>
      <c r="B479" s="53" t="s">
        <v>1029</v>
      </c>
      <c r="C479" s="69" t="s">
        <v>542</v>
      </c>
      <c r="D479" s="143" t="s">
        <v>542</v>
      </c>
      <c r="E479" s="39"/>
      <c r="F479" s="82" t="str">
        <f t="shared" si="17"/>
        <v/>
      </c>
      <c r="G479" s="82" t="str">
        <f t="shared" si="18"/>
        <v/>
      </c>
    </row>
    <row r="480" spans="1:7" x14ac:dyDescent="0.3">
      <c r="A480" s="53" t="s">
        <v>2635</v>
      </c>
      <c r="B480" s="53" t="s">
        <v>1031</v>
      </c>
      <c r="C480" s="69" t="s">
        <v>542</v>
      </c>
      <c r="D480" s="143" t="s">
        <v>542</v>
      </c>
      <c r="E480" s="39"/>
      <c r="F480" s="82" t="str">
        <f t="shared" si="17"/>
        <v/>
      </c>
      <c r="G480" s="82" t="str">
        <f t="shared" si="18"/>
        <v/>
      </c>
    </row>
    <row r="481" spans="1:7" x14ac:dyDescent="0.3">
      <c r="A481" s="53" t="s">
        <v>2636</v>
      </c>
      <c r="B481" s="53" t="s">
        <v>1033</v>
      </c>
      <c r="C481" s="69" t="s">
        <v>542</v>
      </c>
      <c r="D481" s="143" t="s">
        <v>542</v>
      </c>
      <c r="E481" s="39"/>
      <c r="F481" s="82" t="str">
        <f t="shared" si="17"/>
        <v/>
      </c>
      <c r="G481" s="82" t="str">
        <f t="shared" si="18"/>
        <v/>
      </c>
    </row>
    <row r="482" spans="1:7" x14ac:dyDescent="0.3">
      <c r="A482" s="53" t="s">
        <v>2637</v>
      </c>
      <c r="B482" s="53" t="s">
        <v>1035</v>
      </c>
      <c r="C482" s="69" t="s">
        <v>542</v>
      </c>
      <c r="D482" s="143" t="s">
        <v>542</v>
      </c>
      <c r="E482" s="39"/>
      <c r="F482" s="82" t="str">
        <f t="shared" si="17"/>
        <v/>
      </c>
      <c r="G482" s="82" t="str">
        <f t="shared" si="18"/>
        <v/>
      </c>
    </row>
    <row r="483" spans="1:7" x14ac:dyDescent="0.3">
      <c r="A483" s="53" t="s">
        <v>2638</v>
      </c>
      <c r="B483" s="53" t="s">
        <v>1037</v>
      </c>
      <c r="C483" s="69" t="s">
        <v>542</v>
      </c>
      <c r="D483" s="143" t="s">
        <v>542</v>
      </c>
      <c r="E483" s="39"/>
      <c r="F483" s="82" t="str">
        <f t="shared" si="17"/>
        <v/>
      </c>
      <c r="G483" s="82" t="str">
        <f t="shared" si="18"/>
        <v/>
      </c>
    </row>
    <row r="484" spans="1:7" x14ac:dyDescent="0.3">
      <c r="A484" s="53" t="s">
        <v>2639</v>
      </c>
      <c r="B484" s="53" t="s">
        <v>1039</v>
      </c>
      <c r="C484" s="69" t="s">
        <v>542</v>
      </c>
      <c r="D484" s="143" t="s">
        <v>542</v>
      </c>
      <c r="E484" s="39"/>
      <c r="F484" s="82" t="str">
        <f t="shared" si="17"/>
        <v/>
      </c>
      <c r="G484" s="82" t="str">
        <f t="shared" si="18"/>
        <v/>
      </c>
    </row>
    <row r="485" spans="1:7" x14ac:dyDescent="0.3">
      <c r="A485" s="53" t="s">
        <v>2640</v>
      </c>
      <c r="B485" s="84" t="s">
        <v>271</v>
      </c>
      <c r="C485" s="108">
        <f>SUM(C477:C484)</f>
        <v>0</v>
      </c>
      <c r="D485" s="162">
        <f>SUM(D477:D484)</f>
        <v>0</v>
      </c>
      <c r="E485" s="39"/>
      <c r="F485" s="139">
        <f>SUM(F477:F484)</f>
        <v>0</v>
      </c>
      <c r="G485" s="139">
        <f>SUM(G477:G484)</f>
        <v>0</v>
      </c>
    </row>
    <row r="486" spans="1:7" x14ac:dyDescent="0.3">
      <c r="A486" s="53" t="s">
        <v>2641</v>
      </c>
      <c r="B486" s="140" t="s">
        <v>1042</v>
      </c>
      <c r="C486" s="69"/>
      <c r="D486" s="143"/>
      <c r="E486" s="39"/>
      <c r="F486" s="82" t="s">
        <v>1597</v>
      </c>
      <c r="G486" s="82" t="s">
        <v>1597</v>
      </c>
    </row>
    <row r="487" spans="1:7" x14ac:dyDescent="0.3">
      <c r="A487" s="53" t="s">
        <v>2642</v>
      </c>
      <c r="B487" s="140" t="s">
        <v>1044</v>
      </c>
      <c r="C487" s="69"/>
      <c r="D487" s="143"/>
      <c r="E487" s="39"/>
      <c r="F487" s="82" t="s">
        <v>1597</v>
      </c>
      <c r="G487" s="82" t="s">
        <v>1597</v>
      </c>
    </row>
    <row r="488" spans="1:7" x14ac:dyDescent="0.3">
      <c r="A488" s="53" t="s">
        <v>2643</v>
      </c>
      <c r="B488" s="140" t="s">
        <v>1046</v>
      </c>
      <c r="C488" s="69"/>
      <c r="D488" s="143"/>
      <c r="E488" s="39"/>
      <c r="F488" s="82" t="s">
        <v>1597</v>
      </c>
      <c r="G488" s="82" t="s">
        <v>1597</v>
      </c>
    </row>
    <row r="489" spans="1:7" x14ac:dyDescent="0.3">
      <c r="A489" s="53" t="s">
        <v>2644</v>
      </c>
      <c r="B489" s="140" t="s">
        <v>1048</v>
      </c>
      <c r="C489" s="69"/>
      <c r="D489" s="143"/>
      <c r="E489" s="39"/>
      <c r="F489" s="82" t="s">
        <v>1597</v>
      </c>
      <c r="G489" s="82" t="s">
        <v>1597</v>
      </c>
    </row>
    <row r="490" spans="1:7" x14ac:dyDescent="0.3">
      <c r="A490" s="53" t="s">
        <v>2645</v>
      </c>
      <c r="B490" s="140" t="s">
        <v>1050</v>
      </c>
      <c r="C490" s="69"/>
      <c r="D490" s="143"/>
      <c r="E490" s="39"/>
      <c r="F490" s="82" t="s">
        <v>1597</v>
      </c>
      <c r="G490" s="82" t="s">
        <v>1597</v>
      </c>
    </row>
    <row r="491" spans="1:7" x14ac:dyDescent="0.3">
      <c r="A491" s="53" t="s">
        <v>2646</v>
      </c>
      <c r="B491" s="140" t="s">
        <v>1052</v>
      </c>
      <c r="C491" s="69"/>
      <c r="D491" s="143"/>
      <c r="E491" s="39"/>
      <c r="F491" s="82" t="s">
        <v>1597</v>
      </c>
      <c r="G491" s="82" t="s">
        <v>1597</v>
      </c>
    </row>
    <row r="492" spans="1:7" x14ac:dyDescent="0.3">
      <c r="A492" s="53" t="s">
        <v>2647</v>
      </c>
      <c r="B492" s="87"/>
      <c r="C492" s="39"/>
      <c r="D492" s="39"/>
      <c r="E492" s="39"/>
      <c r="F492" s="101"/>
      <c r="G492" s="101"/>
    </row>
    <row r="493" spans="1:7" x14ac:dyDescent="0.3">
      <c r="A493" s="53" t="s">
        <v>2648</v>
      </c>
      <c r="B493" s="87"/>
      <c r="C493" s="39"/>
      <c r="D493" s="39"/>
      <c r="E493" s="39"/>
      <c r="F493" s="101"/>
      <c r="G493" s="101"/>
    </row>
    <row r="494" spans="1:7" x14ac:dyDescent="0.3">
      <c r="A494" s="53" t="s">
        <v>2649</v>
      </c>
      <c r="B494" s="87"/>
      <c r="C494" s="39"/>
      <c r="D494" s="39"/>
      <c r="E494" s="39"/>
      <c r="F494" s="161"/>
      <c r="G494" s="161"/>
    </row>
    <row r="495" spans="1:7" x14ac:dyDescent="0.3">
      <c r="A495" s="64"/>
      <c r="B495" s="64" t="s">
        <v>1335</v>
      </c>
      <c r="C495" s="64" t="s">
        <v>969</v>
      </c>
      <c r="D495" s="64" t="s">
        <v>970</v>
      </c>
      <c r="E495" s="64"/>
      <c r="F495" s="64" t="s">
        <v>762</v>
      </c>
      <c r="G495" s="64" t="s">
        <v>971</v>
      </c>
    </row>
    <row r="496" spans="1:7" x14ac:dyDescent="0.3">
      <c r="A496" s="53" t="s">
        <v>2650</v>
      </c>
      <c r="B496" s="53" t="s">
        <v>1022</v>
      </c>
      <c r="C496" s="69" t="s">
        <v>542</v>
      </c>
      <c r="D496" s="55"/>
      <c r="E496" s="55"/>
      <c r="F496" s="55"/>
      <c r="G496" s="55"/>
    </row>
    <row r="497" spans="1:7" x14ac:dyDescent="0.3">
      <c r="A497" s="39"/>
      <c r="B497" s="39"/>
      <c r="C497" s="39"/>
      <c r="D497" s="39"/>
      <c r="E497" s="39"/>
      <c r="F497" s="39"/>
      <c r="G497" s="39"/>
    </row>
    <row r="498" spans="1:7" x14ac:dyDescent="0.3">
      <c r="A498" s="39"/>
      <c r="B498" s="68" t="s">
        <v>1023</v>
      </c>
      <c r="C498" s="39"/>
      <c r="D498" s="39"/>
      <c r="E498" s="39"/>
      <c r="F498" s="39"/>
      <c r="G498" s="39"/>
    </row>
    <row r="499" spans="1:7" x14ac:dyDescent="0.3">
      <c r="A499" s="53" t="s">
        <v>2651</v>
      </c>
      <c r="B499" s="53" t="s">
        <v>1025</v>
      </c>
      <c r="C499" s="69" t="s">
        <v>542</v>
      </c>
      <c r="D499" s="69" t="s">
        <v>542</v>
      </c>
      <c r="E499" s="39"/>
      <c r="F499" s="82" t="str">
        <f>IF($C$507=0,"",IF(C499="[for completion]","",IF(C499="","",C499/$C$507)))</f>
        <v/>
      </c>
      <c r="G499" s="82" t="str">
        <f>IF($D$507=0,"",IF(D499="[for completion]","",IF(D499="","",D499/$D$507)))</f>
        <v/>
      </c>
    </row>
    <row r="500" spans="1:7" x14ac:dyDescent="0.3">
      <c r="A500" s="53" t="s">
        <v>2652</v>
      </c>
      <c r="B500" s="53" t="s">
        <v>1027</v>
      </c>
      <c r="C500" s="69" t="s">
        <v>542</v>
      </c>
      <c r="D500" s="69" t="s">
        <v>542</v>
      </c>
      <c r="E500" s="39"/>
      <c r="F500" s="82" t="str">
        <f t="shared" ref="F500:F506" si="19">IF($C$507=0,"",IF(C500="[for completion]","",IF(C500="","",C500/$C$507)))</f>
        <v/>
      </c>
      <c r="G500" s="82" t="str">
        <f t="shared" ref="G500:G506" si="20">IF($D$507=0,"",IF(D500="[for completion]","",IF(D500="","",D500/$D$507)))</f>
        <v/>
      </c>
    </row>
    <row r="501" spans="1:7" x14ac:dyDescent="0.3">
      <c r="A501" s="53" t="s">
        <v>2653</v>
      </c>
      <c r="B501" s="53" t="s">
        <v>1029</v>
      </c>
      <c r="C501" s="69" t="s">
        <v>542</v>
      </c>
      <c r="D501" s="69" t="s">
        <v>542</v>
      </c>
      <c r="E501" s="39"/>
      <c r="F501" s="82" t="str">
        <f t="shared" si="19"/>
        <v/>
      </c>
      <c r="G501" s="82" t="str">
        <f t="shared" si="20"/>
        <v/>
      </c>
    </row>
    <row r="502" spans="1:7" x14ac:dyDescent="0.3">
      <c r="A502" s="53" t="s">
        <v>2654</v>
      </c>
      <c r="B502" s="53" t="s">
        <v>1031</v>
      </c>
      <c r="C502" s="69" t="s">
        <v>542</v>
      </c>
      <c r="D502" s="69" t="s">
        <v>542</v>
      </c>
      <c r="E502" s="39"/>
      <c r="F502" s="82" t="str">
        <f t="shared" si="19"/>
        <v/>
      </c>
      <c r="G502" s="82" t="str">
        <f t="shared" si="20"/>
        <v/>
      </c>
    </row>
    <row r="503" spans="1:7" x14ac:dyDescent="0.3">
      <c r="A503" s="53" t="s">
        <v>2655</v>
      </c>
      <c r="B503" s="53" t="s">
        <v>1033</v>
      </c>
      <c r="C503" s="69" t="s">
        <v>542</v>
      </c>
      <c r="D503" s="69" t="s">
        <v>542</v>
      </c>
      <c r="E503" s="39"/>
      <c r="F503" s="82" t="str">
        <f t="shared" si="19"/>
        <v/>
      </c>
      <c r="G503" s="82" t="str">
        <f t="shared" si="20"/>
        <v/>
      </c>
    </row>
    <row r="504" spans="1:7" x14ac:dyDescent="0.3">
      <c r="A504" s="53" t="s">
        <v>2656</v>
      </c>
      <c r="B504" s="53" t="s">
        <v>1035</v>
      </c>
      <c r="C504" s="69" t="s">
        <v>542</v>
      </c>
      <c r="D504" s="69" t="s">
        <v>542</v>
      </c>
      <c r="E504" s="39"/>
      <c r="F504" s="82" t="str">
        <f t="shared" si="19"/>
        <v/>
      </c>
      <c r="G504" s="82" t="str">
        <f t="shared" si="20"/>
        <v/>
      </c>
    </row>
    <row r="505" spans="1:7" x14ac:dyDescent="0.3">
      <c r="A505" s="53" t="s">
        <v>2657</v>
      </c>
      <c r="B505" s="53" t="s">
        <v>1037</v>
      </c>
      <c r="C505" s="69" t="s">
        <v>542</v>
      </c>
      <c r="D505" s="69" t="s">
        <v>542</v>
      </c>
      <c r="E505" s="39"/>
      <c r="F505" s="82" t="str">
        <f t="shared" si="19"/>
        <v/>
      </c>
      <c r="G505" s="82" t="str">
        <f t="shared" si="20"/>
        <v/>
      </c>
    </row>
    <row r="506" spans="1:7" x14ac:dyDescent="0.3">
      <c r="A506" s="53" t="s">
        <v>2658</v>
      </c>
      <c r="B506" s="53" t="s">
        <v>1039</v>
      </c>
      <c r="C506" s="69" t="s">
        <v>542</v>
      </c>
      <c r="D506" s="69" t="s">
        <v>542</v>
      </c>
      <c r="E506" s="39"/>
      <c r="F506" s="82" t="str">
        <f t="shared" si="19"/>
        <v/>
      </c>
      <c r="G506" s="82" t="str">
        <f t="shared" si="20"/>
        <v/>
      </c>
    </row>
    <row r="507" spans="1:7" x14ac:dyDescent="0.3">
      <c r="A507" s="53" t="s">
        <v>2659</v>
      </c>
      <c r="B507" s="84" t="s">
        <v>271</v>
      </c>
      <c r="C507" s="108">
        <f>SUM(C499:C506)</f>
        <v>0</v>
      </c>
      <c r="D507" s="162">
        <f>SUM(D499:D506)</f>
        <v>0</v>
      </c>
      <c r="E507" s="39"/>
      <c r="F507" s="139">
        <f>SUM(F499:F506)</f>
        <v>0</v>
      </c>
      <c r="G507" s="139">
        <f>SUM(G499:G506)</f>
        <v>0</v>
      </c>
    </row>
    <row r="508" spans="1:7" x14ac:dyDescent="0.3">
      <c r="A508" s="53" t="s">
        <v>2660</v>
      </c>
      <c r="B508" s="140" t="s">
        <v>1042</v>
      </c>
      <c r="C508" s="69"/>
      <c r="D508" s="143"/>
      <c r="E508" s="39"/>
      <c r="F508" s="82" t="s">
        <v>1597</v>
      </c>
      <c r="G508" s="82" t="s">
        <v>1597</v>
      </c>
    </row>
    <row r="509" spans="1:7" x14ac:dyDescent="0.3">
      <c r="A509" s="53" t="s">
        <v>2661</v>
      </c>
      <c r="B509" s="140" t="s">
        <v>1044</v>
      </c>
      <c r="C509" s="69"/>
      <c r="D509" s="143"/>
      <c r="E509" s="39"/>
      <c r="F509" s="82" t="s">
        <v>1597</v>
      </c>
      <c r="G509" s="82" t="s">
        <v>1597</v>
      </c>
    </row>
    <row r="510" spans="1:7" x14ac:dyDescent="0.3">
      <c r="A510" s="53" t="s">
        <v>2662</v>
      </c>
      <c r="B510" s="140" t="s">
        <v>1046</v>
      </c>
      <c r="C510" s="69"/>
      <c r="D510" s="143"/>
      <c r="E510" s="39"/>
      <c r="F510" s="82" t="s">
        <v>1597</v>
      </c>
      <c r="G510" s="82" t="s">
        <v>1597</v>
      </c>
    </row>
    <row r="511" spans="1:7" x14ac:dyDescent="0.3">
      <c r="A511" s="53" t="s">
        <v>2663</v>
      </c>
      <c r="B511" s="140" t="s">
        <v>1048</v>
      </c>
      <c r="C511" s="69"/>
      <c r="D511" s="143"/>
      <c r="E511" s="39"/>
      <c r="F511" s="82" t="s">
        <v>1597</v>
      </c>
      <c r="G511" s="82" t="s">
        <v>1597</v>
      </c>
    </row>
    <row r="512" spans="1:7" x14ac:dyDescent="0.3">
      <c r="A512" s="53" t="s">
        <v>2664</v>
      </c>
      <c r="B512" s="140" t="s">
        <v>1050</v>
      </c>
      <c r="C512" s="69"/>
      <c r="D512" s="143"/>
      <c r="E512" s="39"/>
      <c r="F512" s="82" t="s">
        <v>1597</v>
      </c>
      <c r="G512" s="82" t="s">
        <v>1597</v>
      </c>
    </row>
    <row r="513" spans="1:7" x14ac:dyDescent="0.3">
      <c r="A513" s="53" t="s">
        <v>2665</v>
      </c>
      <c r="B513" s="140" t="s">
        <v>1052</v>
      </c>
      <c r="C513" s="69"/>
      <c r="D513" s="143"/>
      <c r="E513" s="39"/>
      <c r="F513" s="82" t="s">
        <v>1597</v>
      </c>
      <c r="G513" s="82" t="s">
        <v>1597</v>
      </c>
    </row>
    <row r="514" spans="1:7" x14ac:dyDescent="0.3">
      <c r="A514" s="53" t="s">
        <v>2666</v>
      </c>
      <c r="B514" s="87"/>
      <c r="C514" s="39"/>
      <c r="D514" s="39"/>
      <c r="E514" s="39"/>
      <c r="F514" s="165"/>
      <c r="G514" s="165"/>
    </row>
    <row r="515" spans="1:7" x14ac:dyDescent="0.3">
      <c r="A515" s="53" t="s">
        <v>2667</v>
      </c>
      <c r="B515" s="87"/>
      <c r="C515" s="39"/>
      <c r="D515" s="39"/>
      <c r="E515" s="39"/>
      <c r="F515" s="165"/>
      <c r="G515" s="165"/>
    </row>
    <row r="516" spans="1:7" x14ac:dyDescent="0.3">
      <c r="A516" s="53" t="s">
        <v>2668</v>
      </c>
      <c r="B516" s="87"/>
      <c r="C516" s="39"/>
      <c r="D516" s="39"/>
      <c r="E516" s="39"/>
      <c r="F516" s="165"/>
      <c r="G516" s="151"/>
    </row>
    <row r="517" spans="1:7" x14ac:dyDescent="0.3">
      <c r="A517" s="64"/>
      <c r="B517" s="64" t="s">
        <v>1355</v>
      </c>
      <c r="C517" s="64" t="s">
        <v>1356</v>
      </c>
      <c r="D517" s="64"/>
      <c r="E517" s="64"/>
      <c r="F517" s="64"/>
      <c r="G517" s="64"/>
    </row>
    <row r="518" spans="1:7" x14ac:dyDescent="0.3">
      <c r="A518" s="53" t="s">
        <v>2669</v>
      </c>
      <c r="B518" s="68" t="s">
        <v>1358</v>
      </c>
      <c r="C518" s="74" t="s">
        <v>542</v>
      </c>
      <c r="D518" s="74"/>
      <c r="E518" s="39"/>
      <c r="F518" s="39"/>
      <c r="G518" s="39"/>
    </row>
    <row r="519" spans="1:7" x14ac:dyDescent="0.3">
      <c r="A519" s="53" t="s">
        <v>2670</v>
      </c>
      <c r="B519" s="68" t="s">
        <v>1360</v>
      </c>
      <c r="C519" s="74" t="s">
        <v>542</v>
      </c>
      <c r="D519" s="74"/>
      <c r="E519" s="39"/>
      <c r="F519" s="39"/>
      <c r="G519" s="39"/>
    </row>
    <row r="520" spans="1:7" x14ac:dyDescent="0.3">
      <c r="A520" s="53" t="s">
        <v>2671</v>
      </c>
      <c r="B520" s="68" t="s">
        <v>1362</v>
      </c>
      <c r="C520" s="74" t="s">
        <v>542</v>
      </c>
      <c r="D520" s="74"/>
      <c r="E520" s="39"/>
      <c r="F520" s="39"/>
      <c r="G520" s="39"/>
    </row>
    <row r="521" spans="1:7" x14ac:dyDescent="0.3">
      <c r="A521" s="53" t="s">
        <v>2672</v>
      </c>
      <c r="B521" s="68" t="s">
        <v>1364</v>
      </c>
      <c r="C521" s="74" t="s">
        <v>542</v>
      </c>
      <c r="D521" s="74"/>
      <c r="E521" s="39"/>
      <c r="F521" s="39"/>
      <c r="G521" s="39"/>
    </row>
    <row r="522" spans="1:7" x14ac:dyDescent="0.3">
      <c r="A522" s="53" t="s">
        <v>2673</v>
      </c>
      <c r="B522" s="68" t="s">
        <v>1366</v>
      </c>
      <c r="C522" s="74" t="s">
        <v>542</v>
      </c>
      <c r="D522" s="74"/>
      <c r="E522" s="39"/>
      <c r="F522" s="39"/>
      <c r="G522" s="39"/>
    </row>
    <row r="523" spans="1:7" x14ac:dyDescent="0.3">
      <c r="A523" s="53" t="s">
        <v>2674</v>
      </c>
      <c r="B523" s="68" t="s">
        <v>1368</v>
      </c>
      <c r="C523" s="74" t="s">
        <v>542</v>
      </c>
      <c r="D523" s="74"/>
      <c r="E523" s="39"/>
      <c r="F523" s="39"/>
      <c r="G523" s="39"/>
    </row>
    <row r="524" spans="1:7" x14ac:dyDescent="0.3">
      <c r="A524" s="53" t="s">
        <v>2675</v>
      </c>
      <c r="B524" s="68" t="s">
        <v>1370</v>
      </c>
      <c r="C524" s="74" t="s">
        <v>542</v>
      </c>
      <c r="D524" s="74"/>
      <c r="E524" s="39"/>
      <c r="F524" s="39"/>
      <c r="G524" s="39"/>
    </row>
    <row r="525" spans="1:7" x14ac:dyDescent="0.3">
      <c r="A525" s="53" t="s">
        <v>2676</v>
      </c>
      <c r="B525" s="68" t="s">
        <v>1372</v>
      </c>
      <c r="C525" s="74" t="s">
        <v>542</v>
      </c>
      <c r="D525" s="74"/>
      <c r="E525" s="39"/>
      <c r="F525" s="39"/>
      <c r="G525" s="39"/>
    </row>
    <row r="526" spans="1:7" x14ac:dyDescent="0.3">
      <c r="A526" s="53" t="s">
        <v>2677</v>
      </c>
      <c r="B526" s="68" t="s">
        <v>1374</v>
      </c>
      <c r="C526" s="74" t="s">
        <v>542</v>
      </c>
      <c r="D526" s="74"/>
      <c r="E526" s="39"/>
      <c r="F526" s="39"/>
      <c r="G526" s="39"/>
    </row>
    <row r="527" spans="1:7" x14ac:dyDescent="0.3">
      <c r="A527" s="53" t="s">
        <v>2678</v>
      </c>
      <c r="B527" s="68" t="s">
        <v>1376</v>
      </c>
      <c r="C527" s="74" t="s">
        <v>542</v>
      </c>
      <c r="D527" s="74"/>
      <c r="E527" s="39"/>
      <c r="F527" s="39"/>
      <c r="G527" s="39"/>
    </row>
    <row r="528" spans="1:7" x14ac:dyDescent="0.3">
      <c r="A528" s="53" t="s">
        <v>2679</v>
      </c>
      <c r="B528" s="68" t="s">
        <v>1378</v>
      </c>
      <c r="C528" s="74" t="s">
        <v>542</v>
      </c>
      <c r="D528" s="74"/>
      <c r="E528" s="39"/>
      <c r="F528" s="39"/>
      <c r="G528" s="39"/>
    </row>
    <row r="529" spans="1:7" x14ac:dyDescent="0.3">
      <c r="A529" s="53" t="s">
        <v>2680</v>
      </c>
      <c r="B529" s="68" t="s">
        <v>1380</v>
      </c>
      <c r="C529" s="74" t="s">
        <v>542</v>
      </c>
      <c r="D529" s="74"/>
      <c r="E529" s="39"/>
      <c r="F529" s="39"/>
      <c r="G529" s="39"/>
    </row>
    <row r="530" spans="1:7" x14ac:dyDescent="0.3">
      <c r="A530" s="53" t="s">
        <v>2681</v>
      </c>
      <c r="B530" s="68" t="s">
        <v>269</v>
      </c>
      <c r="C530" s="74" t="s">
        <v>542</v>
      </c>
      <c r="D530" s="74"/>
      <c r="E530" s="39"/>
      <c r="F530" s="39"/>
      <c r="G530" s="39"/>
    </row>
    <row r="531" spans="1:7" x14ac:dyDescent="0.3">
      <c r="A531" s="53" t="s">
        <v>2682</v>
      </c>
      <c r="B531" s="140" t="s">
        <v>1383</v>
      </c>
      <c r="C531" s="74"/>
      <c r="D531" s="55"/>
      <c r="E531" s="39"/>
      <c r="F531" s="39"/>
      <c r="G531" s="39"/>
    </row>
    <row r="532" spans="1:7" x14ac:dyDescent="0.3">
      <c r="A532" s="53" t="s">
        <v>2683</v>
      </c>
      <c r="B532" s="149" t="s">
        <v>273</v>
      </c>
      <c r="C532" s="74"/>
      <c r="D532" s="55"/>
      <c r="E532" s="39"/>
      <c r="F532" s="39"/>
      <c r="G532" s="39"/>
    </row>
    <row r="533" spans="1:7" x14ac:dyDescent="0.3">
      <c r="A533" s="53" t="s">
        <v>2684</v>
      </c>
      <c r="B533" s="149" t="s">
        <v>273</v>
      </c>
      <c r="C533" s="74"/>
      <c r="D533" s="55"/>
      <c r="E533" s="39"/>
      <c r="F533" s="39"/>
      <c r="G533" s="39"/>
    </row>
    <row r="534" spans="1:7" x14ac:dyDescent="0.3">
      <c r="A534" s="53" t="s">
        <v>2685</v>
      </c>
      <c r="B534" s="149" t="s">
        <v>273</v>
      </c>
      <c r="C534" s="74"/>
      <c r="D534" s="55"/>
      <c r="E534" s="39"/>
      <c r="F534" s="39"/>
      <c r="G534" s="39"/>
    </row>
    <row r="535" spans="1:7" x14ac:dyDescent="0.3">
      <c r="A535" s="53" t="s">
        <v>2686</v>
      </c>
      <c r="B535" s="149" t="s">
        <v>273</v>
      </c>
      <c r="C535" s="74"/>
      <c r="D535" s="55"/>
      <c r="E535" s="39"/>
      <c r="F535" s="39"/>
      <c r="G535" s="39"/>
    </row>
    <row r="536" spans="1:7" x14ac:dyDescent="0.3">
      <c r="A536" s="53" t="s">
        <v>2687</v>
      </c>
      <c r="B536" s="149" t="s">
        <v>273</v>
      </c>
      <c r="C536" s="74"/>
      <c r="D536" s="55"/>
      <c r="E536" s="39"/>
      <c r="F536" s="39"/>
      <c r="G536" s="39"/>
    </row>
    <row r="537" spans="1:7" x14ac:dyDescent="0.3">
      <c r="A537" s="53" t="s">
        <v>2688</v>
      </c>
      <c r="B537" s="149" t="s">
        <v>273</v>
      </c>
      <c r="C537" s="74"/>
      <c r="D537" s="55"/>
      <c r="E537" s="39"/>
      <c r="F537" s="39"/>
      <c r="G537" s="39"/>
    </row>
    <row r="538" spans="1:7" x14ac:dyDescent="0.3">
      <c r="A538" s="53" t="s">
        <v>2689</v>
      </c>
      <c r="B538" s="149" t="s">
        <v>273</v>
      </c>
      <c r="C538" s="74"/>
      <c r="D538" s="55"/>
      <c r="E538" s="39"/>
      <c r="F538" s="39"/>
      <c r="G538" s="39"/>
    </row>
    <row r="539" spans="1:7" x14ac:dyDescent="0.3">
      <c r="A539" s="53" t="s">
        <v>2690</v>
      </c>
      <c r="B539" s="149" t="s">
        <v>273</v>
      </c>
      <c r="C539" s="74"/>
      <c r="D539" s="55"/>
      <c r="E539" s="39"/>
      <c r="F539" s="39"/>
      <c r="G539" s="39"/>
    </row>
    <row r="540" spans="1:7" x14ac:dyDescent="0.3">
      <c r="A540" s="53" t="s">
        <v>2691</v>
      </c>
      <c r="B540" s="149" t="s">
        <v>273</v>
      </c>
      <c r="C540" s="74"/>
      <c r="D540" s="55"/>
      <c r="E540" s="39"/>
      <c r="F540" s="39"/>
      <c r="G540" s="39"/>
    </row>
    <row r="541" spans="1:7" x14ac:dyDescent="0.3">
      <c r="A541" s="53" t="s">
        <v>2692</v>
      </c>
      <c r="B541" s="149" t="s">
        <v>273</v>
      </c>
      <c r="C541" s="74"/>
      <c r="D541" s="55"/>
      <c r="E541" s="39"/>
      <c r="F541" s="39"/>
      <c r="G541" s="39"/>
    </row>
    <row r="542" spans="1:7" x14ac:dyDescent="0.3">
      <c r="A542" s="53" t="s">
        <v>2693</v>
      </c>
      <c r="B542" s="149" t="s">
        <v>273</v>
      </c>
      <c r="C542" s="74"/>
      <c r="D542" s="55"/>
      <c r="E542" s="39"/>
      <c r="F542" s="39"/>
      <c r="G542" s="37"/>
    </row>
    <row r="543" spans="1:7" x14ac:dyDescent="0.3">
      <c r="A543" s="53" t="s">
        <v>2694</v>
      </c>
      <c r="B543" s="149" t="s">
        <v>273</v>
      </c>
      <c r="C543" s="74"/>
      <c r="D543" s="55"/>
      <c r="E543" s="39"/>
      <c r="F543" s="39"/>
      <c r="G543" s="37"/>
    </row>
    <row r="544" spans="1:7" x14ac:dyDescent="0.3">
      <c r="A544" s="53" t="s">
        <v>2695</v>
      </c>
      <c r="B544" s="149" t="s">
        <v>273</v>
      </c>
      <c r="C544" s="74"/>
      <c r="D544" s="55"/>
      <c r="E544" s="39"/>
      <c r="F544" s="39"/>
      <c r="G544" s="37"/>
    </row>
    <row r="545" spans="1:7" x14ac:dyDescent="0.3">
      <c r="A545" s="64"/>
      <c r="B545" s="64" t="s">
        <v>2696</v>
      </c>
      <c r="C545" s="64" t="s">
        <v>229</v>
      </c>
      <c r="D545" s="64" t="s">
        <v>1398</v>
      </c>
      <c r="E545" s="64"/>
      <c r="F545" s="64" t="s">
        <v>762</v>
      </c>
      <c r="G545" s="64" t="s">
        <v>1399</v>
      </c>
    </row>
    <row r="546" spans="1:7" x14ac:dyDescent="0.3">
      <c r="A546" s="53" t="s">
        <v>2697</v>
      </c>
      <c r="B546" s="122" t="s">
        <v>1149</v>
      </c>
      <c r="C546" s="55" t="s">
        <v>542</v>
      </c>
      <c r="D546" s="55" t="s">
        <v>542</v>
      </c>
      <c r="E546" s="45"/>
      <c r="F546" s="82" t="str">
        <f>IF($C$564=0,"",IF(C546="[for completion]","",IF(C546="","",C546/$C$564)))</f>
        <v/>
      </c>
      <c r="G546" s="82" t="str">
        <f>IF($D$564=0,"",IF(D546="[for completion]","",IF(D546="","",D546/$D$564)))</f>
        <v/>
      </c>
    </row>
    <row r="547" spans="1:7" x14ac:dyDescent="0.3">
      <c r="A547" s="53" t="s">
        <v>2698</v>
      </c>
      <c r="B547" s="122" t="s">
        <v>1149</v>
      </c>
      <c r="C547" s="55" t="s">
        <v>542</v>
      </c>
      <c r="D547" s="55" t="s">
        <v>542</v>
      </c>
      <c r="E547" s="45"/>
      <c r="F547" s="82" t="str">
        <f t="shared" ref="F547:F563" si="21">IF($C$564=0,"",IF(C547="[for completion]","",IF(C547="","",C547/$C$564)))</f>
        <v/>
      </c>
      <c r="G547" s="82" t="str">
        <f t="shared" ref="G547:G563" si="22">IF($D$564=0,"",IF(D547="[for completion]","",IF(D547="","",D547/$D$564)))</f>
        <v/>
      </c>
    </row>
    <row r="548" spans="1:7" x14ac:dyDescent="0.3">
      <c r="A548" s="53" t="s">
        <v>2699</v>
      </c>
      <c r="B548" s="122" t="s">
        <v>1149</v>
      </c>
      <c r="C548" s="55" t="s">
        <v>542</v>
      </c>
      <c r="D548" s="55" t="s">
        <v>542</v>
      </c>
      <c r="E548" s="45"/>
      <c r="F548" s="82" t="str">
        <f t="shared" si="21"/>
        <v/>
      </c>
      <c r="G548" s="82" t="str">
        <f t="shared" si="22"/>
        <v/>
      </c>
    </row>
    <row r="549" spans="1:7" x14ac:dyDescent="0.3">
      <c r="A549" s="53" t="s">
        <v>2700</v>
      </c>
      <c r="B549" s="122" t="s">
        <v>1149</v>
      </c>
      <c r="C549" s="55" t="s">
        <v>542</v>
      </c>
      <c r="D549" s="55" t="s">
        <v>542</v>
      </c>
      <c r="E549" s="45"/>
      <c r="F549" s="82" t="str">
        <f t="shared" si="21"/>
        <v/>
      </c>
      <c r="G549" s="82" t="str">
        <f t="shared" si="22"/>
        <v/>
      </c>
    </row>
    <row r="550" spans="1:7" x14ac:dyDescent="0.3">
      <c r="A550" s="53" t="s">
        <v>2701</v>
      </c>
      <c r="B550" s="122" t="s">
        <v>1149</v>
      </c>
      <c r="C550" s="55" t="s">
        <v>542</v>
      </c>
      <c r="D550" s="55" t="s">
        <v>542</v>
      </c>
      <c r="E550" s="45"/>
      <c r="F550" s="82" t="str">
        <f t="shared" si="21"/>
        <v/>
      </c>
      <c r="G550" s="82" t="str">
        <f t="shared" si="22"/>
        <v/>
      </c>
    </row>
    <row r="551" spans="1:7" x14ac:dyDescent="0.3">
      <c r="A551" s="53" t="s">
        <v>2702</v>
      </c>
      <c r="B551" s="122" t="s">
        <v>1149</v>
      </c>
      <c r="C551" s="55" t="s">
        <v>542</v>
      </c>
      <c r="D551" s="55" t="s">
        <v>542</v>
      </c>
      <c r="E551" s="45"/>
      <c r="F551" s="82" t="str">
        <f t="shared" si="21"/>
        <v/>
      </c>
      <c r="G551" s="82" t="str">
        <f t="shared" si="22"/>
        <v/>
      </c>
    </row>
    <row r="552" spans="1:7" x14ac:dyDescent="0.3">
      <c r="A552" s="53" t="s">
        <v>2703</v>
      </c>
      <c r="B552" s="122" t="s">
        <v>1149</v>
      </c>
      <c r="C552" s="55" t="s">
        <v>542</v>
      </c>
      <c r="D552" s="55" t="s">
        <v>542</v>
      </c>
      <c r="E552" s="45"/>
      <c r="F552" s="82" t="str">
        <f t="shared" si="21"/>
        <v/>
      </c>
      <c r="G552" s="82" t="str">
        <f t="shared" si="22"/>
        <v/>
      </c>
    </row>
    <row r="553" spans="1:7" x14ac:dyDescent="0.3">
      <c r="A553" s="53" t="s">
        <v>2704</v>
      </c>
      <c r="B553" s="122" t="s">
        <v>1149</v>
      </c>
      <c r="C553" s="55" t="s">
        <v>542</v>
      </c>
      <c r="D553" s="55" t="s">
        <v>542</v>
      </c>
      <c r="E553" s="45"/>
      <c r="F553" s="82" t="str">
        <f t="shared" si="21"/>
        <v/>
      </c>
      <c r="G553" s="82" t="str">
        <f t="shared" si="22"/>
        <v/>
      </c>
    </row>
    <row r="554" spans="1:7" x14ac:dyDescent="0.3">
      <c r="A554" s="53" t="s">
        <v>2705</v>
      </c>
      <c r="B554" s="122" t="s">
        <v>1149</v>
      </c>
      <c r="C554" s="55" t="s">
        <v>542</v>
      </c>
      <c r="D554" s="55" t="s">
        <v>542</v>
      </c>
      <c r="E554" s="45"/>
      <c r="F554" s="82" t="str">
        <f t="shared" si="21"/>
        <v/>
      </c>
      <c r="G554" s="82" t="str">
        <f t="shared" si="22"/>
        <v/>
      </c>
    </row>
    <row r="555" spans="1:7" x14ac:dyDescent="0.3">
      <c r="A555" s="53" t="s">
        <v>2706</v>
      </c>
      <c r="B555" s="122" t="s">
        <v>1149</v>
      </c>
      <c r="C555" s="55" t="s">
        <v>542</v>
      </c>
      <c r="D555" s="55" t="s">
        <v>542</v>
      </c>
      <c r="E555" s="45"/>
      <c r="F555" s="82" t="str">
        <f t="shared" si="21"/>
        <v/>
      </c>
      <c r="G555" s="82" t="str">
        <f t="shared" si="22"/>
        <v/>
      </c>
    </row>
    <row r="556" spans="1:7" x14ac:dyDescent="0.3">
      <c r="A556" s="53" t="s">
        <v>2707</v>
      </c>
      <c r="B556" s="122" t="s">
        <v>1149</v>
      </c>
      <c r="C556" s="55" t="s">
        <v>542</v>
      </c>
      <c r="D556" s="55" t="s">
        <v>542</v>
      </c>
      <c r="E556" s="45"/>
      <c r="F556" s="82" t="str">
        <f t="shared" si="21"/>
        <v/>
      </c>
      <c r="G556" s="82" t="str">
        <f t="shared" si="22"/>
        <v/>
      </c>
    </row>
    <row r="557" spans="1:7" x14ac:dyDescent="0.3">
      <c r="A557" s="53" t="s">
        <v>2708</v>
      </c>
      <c r="B557" s="122" t="s">
        <v>1149</v>
      </c>
      <c r="C557" s="55" t="s">
        <v>542</v>
      </c>
      <c r="D557" s="55" t="s">
        <v>542</v>
      </c>
      <c r="E557" s="45"/>
      <c r="F557" s="82" t="str">
        <f t="shared" si="21"/>
        <v/>
      </c>
      <c r="G557" s="82" t="str">
        <f t="shared" si="22"/>
        <v/>
      </c>
    </row>
    <row r="558" spans="1:7" x14ac:dyDescent="0.3">
      <c r="A558" s="53" t="s">
        <v>2709</v>
      </c>
      <c r="B558" s="122" t="s">
        <v>1149</v>
      </c>
      <c r="C558" s="55" t="s">
        <v>542</v>
      </c>
      <c r="D558" s="55" t="s">
        <v>542</v>
      </c>
      <c r="E558" s="45"/>
      <c r="F558" s="82" t="str">
        <f t="shared" si="21"/>
        <v/>
      </c>
      <c r="G558" s="82" t="str">
        <f t="shared" si="22"/>
        <v/>
      </c>
    </row>
    <row r="559" spans="1:7" x14ac:dyDescent="0.3">
      <c r="A559" s="53" t="s">
        <v>2710</v>
      </c>
      <c r="B559" s="122" t="s">
        <v>1149</v>
      </c>
      <c r="C559" s="55" t="s">
        <v>542</v>
      </c>
      <c r="D559" s="55" t="s">
        <v>542</v>
      </c>
      <c r="E559" s="45"/>
      <c r="F559" s="82" t="str">
        <f t="shared" si="21"/>
        <v/>
      </c>
      <c r="G559" s="82" t="str">
        <f t="shared" si="22"/>
        <v/>
      </c>
    </row>
    <row r="560" spans="1:7" x14ac:dyDescent="0.3">
      <c r="A560" s="53" t="s">
        <v>2711</v>
      </c>
      <c r="B560" s="122" t="s">
        <v>1149</v>
      </c>
      <c r="C560" s="55" t="s">
        <v>542</v>
      </c>
      <c r="D560" s="55" t="s">
        <v>542</v>
      </c>
      <c r="E560" s="45"/>
      <c r="F560" s="82" t="str">
        <f t="shared" si="21"/>
        <v/>
      </c>
      <c r="G560" s="82" t="str">
        <f t="shared" si="22"/>
        <v/>
      </c>
    </row>
    <row r="561" spans="1:7" x14ac:dyDescent="0.3">
      <c r="A561" s="53" t="s">
        <v>2712</v>
      </c>
      <c r="B561" s="122" t="s">
        <v>1149</v>
      </c>
      <c r="C561" s="55" t="s">
        <v>542</v>
      </c>
      <c r="D561" s="55" t="s">
        <v>542</v>
      </c>
      <c r="E561" s="45"/>
      <c r="F561" s="82" t="str">
        <f t="shared" si="21"/>
        <v/>
      </c>
      <c r="G561" s="82" t="str">
        <f t="shared" si="22"/>
        <v/>
      </c>
    </row>
    <row r="562" spans="1:7" x14ac:dyDescent="0.3">
      <c r="A562" s="53" t="s">
        <v>2713</v>
      </c>
      <c r="B562" s="122" t="s">
        <v>1149</v>
      </c>
      <c r="C562" s="55" t="s">
        <v>542</v>
      </c>
      <c r="D562" s="55" t="s">
        <v>542</v>
      </c>
      <c r="E562" s="45"/>
      <c r="F562" s="82" t="str">
        <f t="shared" si="21"/>
        <v/>
      </c>
      <c r="G562" s="82" t="str">
        <f t="shared" si="22"/>
        <v/>
      </c>
    </row>
    <row r="563" spans="1:7" x14ac:dyDescent="0.3">
      <c r="A563" s="53" t="s">
        <v>2714</v>
      </c>
      <c r="B563" s="68" t="s">
        <v>1142</v>
      </c>
      <c r="C563" s="55" t="s">
        <v>542</v>
      </c>
      <c r="D563" s="55" t="s">
        <v>542</v>
      </c>
      <c r="E563" s="45"/>
      <c r="F563" s="82" t="str">
        <f t="shared" si="21"/>
        <v/>
      </c>
      <c r="G563" s="82" t="str">
        <f t="shared" si="22"/>
        <v/>
      </c>
    </row>
    <row r="564" spans="1:7" x14ac:dyDescent="0.3">
      <c r="A564" s="53" t="s">
        <v>2715</v>
      </c>
      <c r="B564" s="68" t="s">
        <v>271</v>
      </c>
      <c r="C564" s="108">
        <f>SUM(C546:C563)</f>
        <v>0</v>
      </c>
      <c r="D564" s="164">
        <f>SUM(D546:D563)</f>
        <v>0</v>
      </c>
      <c r="E564" s="45"/>
      <c r="F564" s="139">
        <f>SUM(F546:F563)</f>
        <v>0</v>
      </c>
      <c r="G564" s="139">
        <f>SUM(G546:G563)</f>
        <v>0</v>
      </c>
    </row>
    <row r="565" spans="1:7" x14ac:dyDescent="0.3">
      <c r="A565" s="53" t="s">
        <v>2716</v>
      </c>
      <c r="B565" s="60"/>
      <c r="C565" s="39"/>
      <c r="D565" s="39"/>
      <c r="E565" s="45"/>
      <c r="F565" s="45"/>
      <c r="G565" s="45"/>
    </row>
    <row r="566" spans="1:7" x14ac:dyDescent="0.3">
      <c r="A566" s="53" t="s">
        <v>2717</v>
      </c>
      <c r="B566" s="60"/>
      <c r="C566" s="39"/>
      <c r="D566" s="39"/>
      <c r="E566" s="45"/>
      <c r="F566" s="45"/>
      <c r="G566" s="45"/>
    </row>
    <row r="567" spans="1:7" x14ac:dyDescent="0.3">
      <c r="A567" s="53" t="s">
        <v>2718</v>
      </c>
      <c r="B567" s="60"/>
      <c r="C567" s="39"/>
      <c r="D567" s="39"/>
      <c r="E567" s="45"/>
      <c r="F567" s="45"/>
      <c r="G567" s="45"/>
    </row>
    <row r="568" spans="1:7" x14ac:dyDescent="0.3">
      <c r="A568" s="64"/>
      <c r="B568" s="64" t="s">
        <v>2719</v>
      </c>
      <c r="C568" s="64" t="s">
        <v>229</v>
      </c>
      <c r="D568" s="64" t="s">
        <v>1398</v>
      </c>
      <c r="E568" s="64"/>
      <c r="F568" s="64" t="s">
        <v>762</v>
      </c>
      <c r="G568" s="64" t="s">
        <v>2720</v>
      </c>
    </row>
    <row r="569" spans="1:7" x14ac:dyDescent="0.3">
      <c r="A569" s="53" t="s">
        <v>2721</v>
      </c>
      <c r="B569" s="122" t="s">
        <v>1149</v>
      </c>
      <c r="C569" s="69" t="s">
        <v>542</v>
      </c>
      <c r="D569" s="143" t="s">
        <v>542</v>
      </c>
      <c r="E569" s="45"/>
      <c r="F569" s="82" t="str">
        <f>IF($C$587=0,"",IF(C569="[for completion]","",IF(C569="","",C569/$C$587)))</f>
        <v/>
      </c>
      <c r="G569" s="82" t="str">
        <f>IF($D$587=0,"",IF(D569="[for completion]","",IF(D569="","",D569/$D$587)))</f>
        <v/>
      </c>
    </row>
    <row r="570" spans="1:7" x14ac:dyDescent="0.3">
      <c r="A570" s="53" t="s">
        <v>2722</v>
      </c>
      <c r="B570" s="122" t="s">
        <v>1149</v>
      </c>
      <c r="C570" s="69" t="s">
        <v>542</v>
      </c>
      <c r="D570" s="143" t="s">
        <v>542</v>
      </c>
      <c r="E570" s="45"/>
      <c r="F570" s="82" t="str">
        <f t="shared" ref="F570:F586" si="23">IF($C$587=0,"",IF(C570="[for completion]","",IF(C570="","",C570/$C$587)))</f>
        <v/>
      </c>
      <c r="G570" s="82" t="str">
        <f t="shared" ref="G570:G586" si="24">IF($D$587=0,"",IF(D570="[for completion]","",IF(D570="","",D570/$D$587)))</f>
        <v/>
      </c>
    </row>
    <row r="571" spans="1:7" x14ac:dyDescent="0.3">
      <c r="A571" s="53" t="s">
        <v>2723</v>
      </c>
      <c r="B571" s="122" t="s">
        <v>1149</v>
      </c>
      <c r="C571" s="69" t="s">
        <v>542</v>
      </c>
      <c r="D571" s="143" t="s">
        <v>542</v>
      </c>
      <c r="E571" s="45"/>
      <c r="F571" s="82" t="str">
        <f t="shared" si="23"/>
        <v/>
      </c>
      <c r="G571" s="82" t="str">
        <f t="shared" si="24"/>
        <v/>
      </c>
    </row>
    <row r="572" spans="1:7" x14ac:dyDescent="0.3">
      <c r="A572" s="53" t="s">
        <v>2724</v>
      </c>
      <c r="B572" s="122" t="s">
        <v>1149</v>
      </c>
      <c r="C572" s="69" t="s">
        <v>542</v>
      </c>
      <c r="D572" s="143" t="s">
        <v>542</v>
      </c>
      <c r="E572" s="45"/>
      <c r="F572" s="82" t="str">
        <f t="shared" si="23"/>
        <v/>
      </c>
      <c r="G572" s="82" t="str">
        <f t="shared" si="24"/>
        <v/>
      </c>
    </row>
    <row r="573" spans="1:7" x14ac:dyDescent="0.3">
      <c r="A573" s="53" t="s">
        <v>2725</v>
      </c>
      <c r="B573" s="122" t="s">
        <v>1149</v>
      </c>
      <c r="C573" s="69" t="s">
        <v>542</v>
      </c>
      <c r="D573" s="143" t="s">
        <v>542</v>
      </c>
      <c r="E573" s="45"/>
      <c r="F573" s="82" t="str">
        <f t="shared" si="23"/>
        <v/>
      </c>
      <c r="G573" s="82" t="str">
        <f t="shared" si="24"/>
        <v/>
      </c>
    </row>
    <row r="574" spans="1:7" x14ac:dyDescent="0.3">
      <c r="A574" s="53" t="s">
        <v>2726</v>
      </c>
      <c r="B574" s="122" t="s">
        <v>1149</v>
      </c>
      <c r="C574" s="69" t="s">
        <v>542</v>
      </c>
      <c r="D574" s="143" t="s">
        <v>542</v>
      </c>
      <c r="E574" s="45"/>
      <c r="F574" s="82" t="str">
        <f t="shared" si="23"/>
        <v/>
      </c>
      <c r="G574" s="82" t="str">
        <f t="shared" si="24"/>
        <v/>
      </c>
    </row>
    <row r="575" spans="1:7" x14ac:dyDescent="0.3">
      <c r="A575" s="53" t="s">
        <v>2727</v>
      </c>
      <c r="B575" s="122" t="s">
        <v>1149</v>
      </c>
      <c r="C575" s="69" t="s">
        <v>542</v>
      </c>
      <c r="D575" s="143" t="s">
        <v>542</v>
      </c>
      <c r="E575" s="45"/>
      <c r="F575" s="82" t="str">
        <f t="shared" si="23"/>
        <v/>
      </c>
      <c r="G575" s="82" t="str">
        <f t="shared" si="24"/>
        <v/>
      </c>
    </row>
    <row r="576" spans="1:7" x14ac:dyDescent="0.3">
      <c r="A576" s="53" t="s">
        <v>2728</v>
      </c>
      <c r="B576" s="122" t="s">
        <v>1149</v>
      </c>
      <c r="C576" s="69" t="s">
        <v>542</v>
      </c>
      <c r="D576" s="143" t="s">
        <v>542</v>
      </c>
      <c r="E576" s="45"/>
      <c r="F576" s="82" t="str">
        <f t="shared" si="23"/>
        <v/>
      </c>
      <c r="G576" s="82" t="str">
        <f t="shared" si="24"/>
        <v/>
      </c>
    </row>
    <row r="577" spans="1:7" x14ac:dyDescent="0.3">
      <c r="A577" s="53" t="s">
        <v>2729</v>
      </c>
      <c r="B577" s="122" t="s">
        <v>1149</v>
      </c>
      <c r="C577" s="69" t="s">
        <v>542</v>
      </c>
      <c r="D577" s="143" t="s">
        <v>542</v>
      </c>
      <c r="E577" s="45"/>
      <c r="F577" s="82" t="str">
        <f t="shared" si="23"/>
        <v/>
      </c>
      <c r="G577" s="82" t="str">
        <f t="shared" si="24"/>
        <v/>
      </c>
    </row>
    <row r="578" spans="1:7" x14ac:dyDescent="0.3">
      <c r="A578" s="53" t="s">
        <v>2730</v>
      </c>
      <c r="B578" s="122" t="s">
        <v>1149</v>
      </c>
      <c r="C578" s="69" t="s">
        <v>542</v>
      </c>
      <c r="D578" s="143" t="s">
        <v>542</v>
      </c>
      <c r="E578" s="45"/>
      <c r="F578" s="82" t="str">
        <f t="shared" si="23"/>
        <v/>
      </c>
      <c r="G578" s="82" t="str">
        <f t="shared" si="24"/>
        <v/>
      </c>
    </row>
    <row r="579" spans="1:7" x14ac:dyDescent="0.3">
      <c r="A579" s="53" t="s">
        <v>2731</v>
      </c>
      <c r="B579" s="122" t="s">
        <v>1149</v>
      </c>
      <c r="C579" s="69" t="s">
        <v>542</v>
      </c>
      <c r="D579" s="143" t="s">
        <v>542</v>
      </c>
      <c r="E579" s="45"/>
      <c r="F579" s="82" t="str">
        <f t="shared" si="23"/>
        <v/>
      </c>
      <c r="G579" s="82" t="str">
        <f t="shared" si="24"/>
        <v/>
      </c>
    </row>
    <row r="580" spans="1:7" x14ac:dyDescent="0.3">
      <c r="A580" s="53" t="s">
        <v>2732</v>
      </c>
      <c r="B580" s="122" t="s">
        <v>1149</v>
      </c>
      <c r="C580" s="69" t="s">
        <v>542</v>
      </c>
      <c r="D580" s="143" t="s">
        <v>542</v>
      </c>
      <c r="E580" s="45"/>
      <c r="F580" s="82" t="str">
        <f t="shared" si="23"/>
        <v/>
      </c>
      <c r="G580" s="82" t="str">
        <f t="shared" si="24"/>
        <v/>
      </c>
    </row>
    <row r="581" spans="1:7" x14ac:dyDescent="0.3">
      <c r="A581" s="53" t="s">
        <v>2733</v>
      </c>
      <c r="B581" s="122" t="s">
        <v>1149</v>
      </c>
      <c r="C581" s="69" t="s">
        <v>542</v>
      </c>
      <c r="D581" s="143" t="s">
        <v>542</v>
      </c>
      <c r="E581" s="45"/>
      <c r="F581" s="82" t="str">
        <f t="shared" si="23"/>
        <v/>
      </c>
      <c r="G581" s="82" t="str">
        <f t="shared" si="24"/>
        <v/>
      </c>
    </row>
    <row r="582" spans="1:7" x14ac:dyDescent="0.3">
      <c r="A582" s="53" t="s">
        <v>2734</v>
      </c>
      <c r="B582" s="122" t="s">
        <v>1149</v>
      </c>
      <c r="C582" s="69" t="s">
        <v>542</v>
      </c>
      <c r="D582" s="143" t="s">
        <v>542</v>
      </c>
      <c r="E582" s="45"/>
      <c r="F582" s="82" t="str">
        <f t="shared" si="23"/>
        <v/>
      </c>
      <c r="G582" s="82" t="str">
        <f t="shared" si="24"/>
        <v/>
      </c>
    </row>
    <row r="583" spans="1:7" x14ac:dyDescent="0.3">
      <c r="A583" s="53" t="s">
        <v>2735</v>
      </c>
      <c r="B583" s="122" t="s">
        <v>1149</v>
      </c>
      <c r="C583" s="69" t="s">
        <v>542</v>
      </c>
      <c r="D583" s="143" t="s">
        <v>542</v>
      </c>
      <c r="E583" s="45"/>
      <c r="F583" s="82" t="str">
        <f t="shared" si="23"/>
        <v/>
      </c>
      <c r="G583" s="82" t="str">
        <f t="shared" si="24"/>
        <v/>
      </c>
    </row>
    <row r="584" spans="1:7" x14ac:dyDescent="0.3">
      <c r="A584" s="53" t="s">
        <v>2736</v>
      </c>
      <c r="B584" s="122" t="s">
        <v>1149</v>
      </c>
      <c r="C584" s="69" t="s">
        <v>542</v>
      </c>
      <c r="D584" s="143" t="s">
        <v>542</v>
      </c>
      <c r="E584" s="45"/>
      <c r="F584" s="82" t="str">
        <f t="shared" si="23"/>
        <v/>
      </c>
      <c r="G584" s="82" t="str">
        <f t="shared" si="24"/>
        <v/>
      </c>
    </row>
    <row r="585" spans="1:7" x14ac:dyDescent="0.3">
      <c r="A585" s="53" t="s">
        <v>2737</v>
      </c>
      <c r="B585" s="122" t="s">
        <v>1149</v>
      </c>
      <c r="C585" s="69" t="s">
        <v>542</v>
      </c>
      <c r="D585" s="143" t="s">
        <v>542</v>
      </c>
      <c r="E585" s="45"/>
      <c r="F585" s="82" t="str">
        <f t="shared" si="23"/>
        <v/>
      </c>
      <c r="G585" s="82" t="str">
        <f t="shared" si="24"/>
        <v/>
      </c>
    </row>
    <row r="586" spans="1:7" x14ac:dyDescent="0.3">
      <c r="A586" s="53" t="s">
        <v>2738</v>
      </c>
      <c r="B586" s="68" t="s">
        <v>1142</v>
      </c>
      <c r="C586" s="69" t="s">
        <v>542</v>
      </c>
      <c r="D586" s="143" t="s">
        <v>542</v>
      </c>
      <c r="E586" s="45"/>
      <c r="F586" s="82" t="str">
        <f t="shared" si="23"/>
        <v/>
      </c>
      <c r="G586" s="82" t="str">
        <f t="shared" si="24"/>
        <v/>
      </c>
    </row>
    <row r="587" spans="1:7" x14ac:dyDescent="0.3">
      <c r="A587" s="53" t="s">
        <v>2739</v>
      </c>
      <c r="B587" s="68" t="s">
        <v>271</v>
      </c>
      <c r="C587" s="108">
        <f>SUM(C569:C586)</f>
        <v>0</v>
      </c>
      <c r="D587" s="164">
        <f>SUM(D569:D586)</f>
        <v>0</v>
      </c>
      <c r="E587" s="45"/>
      <c r="F587" s="139">
        <f>SUM(F569:F586)</f>
        <v>0</v>
      </c>
      <c r="G587" s="139">
        <f>SUM(G569:G586)</f>
        <v>0</v>
      </c>
    </row>
    <row r="588" spans="1:7" x14ac:dyDescent="0.3">
      <c r="A588" s="64"/>
      <c r="B588" s="64" t="s">
        <v>2740</v>
      </c>
      <c r="C588" s="64" t="s">
        <v>229</v>
      </c>
      <c r="D588" s="64" t="s">
        <v>1398</v>
      </c>
      <c r="E588" s="64"/>
      <c r="F588" s="64" t="s">
        <v>762</v>
      </c>
      <c r="G588" s="64" t="s">
        <v>1399</v>
      </c>
    </row>
    <row r="589" spans="1:7" x14ac:dyDescent="0.3">
      <c r="A589" s="53" t="s">
        <v>2741</v>
      </c>
      <c r="B589" s="68" t="s">
        <v>1174</v>
      </c>
      <c r="C589" s="55" t="s">
        <v>542</v>
      </c>
      <c r="D589" s="55" t="s">
        <v>542</v>
      </c>
      <c r="E589" s="45"/>
      <c r="F589" s="82" t="str">
        <f t="shared" ref="F589:F596" si="25">IF($C$602=0,"",IF(C589="[for completion]","",IF(C589="","",C589/$C$602)))</f>
        <v/>
      </c>
      <c r="G589" s="82" t="str">
        <f t="shared" ref="G589:G596" si="26">IF($D$602=0,"",IF(D589="[for completion]","",IF(D589="","",D589/$D$602)))</f>
        <v/>
      </c>
    </row>
    <row r="590" spans="1:7" x14ac:dyDescent="0.3">
      <c r="A590" s="53" t="s">
        <v>2742</v>
      </c>
      <c r="B590" s="68" t="s">
        <v>1176</v>
      </c>
      <c r="C590" s="55" t="s">
        <v>542</v>
      </c>
      <c r="D590" s="55" t="s">
        <v>542</v>
      </c>
      <c r="E590" s="45"/>
      <c r="F590" s="82" t="str">
        <f t="shared" si="25"/>
        <v/>
      </c>
      <c r="G590" s="82" t="str">
        <f t="shared" si="26"/>
        <v/>
      </c>
    </row>
    <row r="591" spans="1:7" x14ac:dyDescent="0.3">
      <c r="A591" s="53" t="s">
        <v>2743</v>
      </c>
      <c r="B591" s="68" t="s">
        <v>1178</v>
      </c>
      <c r="C591" s="55" t="s">
        <v>542</v>
      </c>
      <c r="D591" s="55" t="s">
        <v>542</v>
      </c>
      <c r="E591" s="45"/>
      <c r="F591" s="82" t="str">
        <f t="shared" si="25"/>
        <v/>
      </c>
      <c r="G591" s="82" t="str">
        <f t="shared" si="26"/>
        <v/>
      </c>
    </row>
    <row r="592" spans="1:7" x14ac:dyDescent="0.3">
      <c r="A592" s="53" t="s">
        <v>2744</v>
      </c>
      <c r="B592" s="68" t="s">
        <v>1180</v>
      </c>
      <c r="C592" s="55" t="s">
        <v>542</v>
      </c>
      <c r="D592" s="55" t="s">
        <v>542</v>
      </c>
      <c r="E592" s="45"/>
      <c r="F592" s="82" t="str">
        <f t="shared" si="25"/>
        <v/>
      </c>
      <c r="G592" s="82" t="str">
        <f t="shared" si="26"/>
        <v/>
      </c>
    </row>
    <row r="593" spans="1:7" x14ac:dyDescent="0.3">
      <c r="A593" s="53" t="s">
        <v>2745</v>
      </c>
      <c r="B593" s="68" t="s">
        <v>1182</v>
      </c>
      <c r="C593" s="55" t="s">
        <v>542</v>
      </c>
      <c r="D593" s="55" t="s">
        <v>542</v>
      </c>
      <c r="E593" s="45"/>
      <c r="F593" s="82" t="str">
        <f t="shared" si="25"/>
        <v/>
      </c>
      <c r="G593" s="82" t="str">
        <f t="shared" si="26"/>
        <v/>
      </c>
    </row>
    <row r="594" spans="1:7" x14ac:dyDescent="0.3">
      <c r="A594" s="53" t="s">
        <v>2746</v>
      </c>
      <c r="B594" s="68" t="s">
        <v>1184</v>
      </c>
      <c r="C594" s="55" t="s">
        <v>542</v>
      </c>
      <c r="D594" s="55" t="s">
        <v>542</v>
      </c>
      <c r="E594" s="45"/>
      <c r="F594" s="82" t="str">
        <f t="shared" si="25"/>
        <v/>
      </c>
      <c r="G594" s="82" t="str">
        <f t="shared" si="26"/>
        <v/>
      </c>
    </row>
    <row r="595" spans="1:7" x14ac:dyDescent="0.3">
      <c r="A595" s="53" t="s">
        <v>2747</v>
      </c>
      <c r="B595" s="68" t="s">
        <v>1186</v>
      </c>
      <c r="C595" s="55" t="s">
        <v>542</v>
      </c>
      <c r="D595" s="55" t="s">
        <v>542</v>
      </c>
      <c r="E595" s="45"/>
      <c r="F595" s="82" t="str">
        <f t="shared" si="25"/>
        <v/>
      </c>
      <c r="G595" s="82" t="str">
        <f t="shared" si="26"/>
        <v/>
      </c>
    </row>
    <row r="596" spans="1:7" x14ac:dyDescent="0.3">
      <c r="A596" s="53" t="s">
        <v>2748</v>
      </c>
      <c r="B596" s="68" t="s">
        <v>1188</v>
      </c>
      <c r="C596" s="55" t="s">
        <v>542</v>
      </c>
      <c r="D596" s="55" t="s">
        <v>542</v>
      </c>
      <c r="E596" s="45"/>
      <c r="F596" s="82" t="str">
        <f t="shared" si="25"/>
        <v/>
      </c>
      <c r="G596" s="82" t="str">
        <f t="shared" si="26"/>
        <v/>
      </c>
    </row>
    <row r="597" spans="1:7" x14ac:dyDescent="0.3">
      <c r="A597" s="53" t="s">
        <v>2749</v>
      </c>
      <c r="B597" s="68" t="s">
        <v>1190</v>
      </c>
      <c r="C597" s="69" t="s">
        <v>542</v>
      </c>
      <c r="D597" s="55" t="s">
        <v>542</v>
      </c>
      <c r="E597" s="45"/>
      <c r="F597" s="82" t="str">
        <f>IF($C$602=0,"",IF(C597="[for completion]","",IF(C597="","",C597/$C$602)))</f>
        <v/>
      </c>
      <c r="G597" s="82" t="str">
        <f>IF($D$602=0,"",IF(D597="[for completion]","",IF(D597="","",D597/$D$602)))</f>
        <v/>
      </c>
    </row>
    <row r="598" spans="1:7" x14ac:dyDescent="0.3">
      <c r="A598" s="53" t="s">
        <v>2750</v>
      </c>
      <c r="B598" s="53" t="s">
        <v>1192</v>
      </c>
      <c r="C598" s="69" t="s">
        <v>542</v>
      </c>
      <c r="D598" s="55" t="s">
        <v>542</v>
      </c>
      <c r="F598" s="82" t="str">
        <f>IF($C$602=0,"",IF(C598="[for completion]","",IF(C598="","",C598/$C$602)))</f>
        <v/>
      </c>
      <c r="G598" s="82" t="str">
        <f>IF($D$602=0,"",IF(D598="[for completion]","",IF(D598="","",D598/$D$602)))</f>
        <v/>
      </c>
    </row>
    <row r="599" spans="1:7" x14ac:dyDescent="0.3">
      <c r="A599" s="53" t="s">
        <v>2751</v>
      </c>
      <c r="B599" s="53" t="s">
        <v>1194</v>
      </c>
      <c r="C599" s="69" t="s">
        <v>542</v>
      </c>
      <c r="D599" s="55" t="s">
        <v>542</v>
      </c>
      <c r="F599" s="82" t="str">
        <f>IF($C$602=0,"",IF(C599="[for completion]","",IF(C599="","",C599/$C$602)))</f>
        <v/>
      </c>
      <c r="G599" s="82" t="str">
        <f>IF($D$602=0,"",IF(D599="[for completion]","",IF(D599="","",D599/$D$602)))</f>
        <v/>
      </c>
    </row>
    <row r="600" spans="1:7" x14ac:dyDescent="0.3">
      <c r="A600" s="53" t="s">
        <v>2752</v>
      </c>
      <c r="B600" s="68" t="s">
        <v>1196</v>
      </c>
      <c r="C600" s="69" t="s">
        <v>542</v>
      </c>
      <c r="D600" s="55" t="s">
        <v>542</v>
      </c>
      <c r="E600" s="45"/>
      <c r="F600" s="82" t="str">
        <f>IF($C$602=0,"",IF(C600="[for completion]","",IF(C600="","",C600/$C$602)))</f>
        <v/>
      </c>
      <c r="G600" s="82" t="str">
        <f>IF($D$602=0,"",IF(D600="[for completion]","",IF(D600="","",D600/$D$602)))</f>
        <v/>
      </c>
    </row>
    <row r="601" spans="1:7" x14ac:dyDescent="0.3">
      <c r="A601" s="53" t="s">
        <v>2753</v>
      </c>
      <c r="B601" s="68" t="s">
        <v>1142</v>
      </c>
      <c r="C601" s="55" t="s">
        <v>542</v>
      </c>
      <c r="D601" s="55" t="s">
        <v>542</v>
      </c>
      <c r="E601" s="45"/>
      <c r="F601" s="82" t="str">
        <f>IF($C$602=0,"",IF(C601="[for completion]","",IF(C601="","",C601/$C$602)))</f>
        <v/>
      </c>
      <c r="G601" s="82" t="str">
        <f>IF($D$602=0,"",IF(D601="[for completion]","",IF(D601="","",D601/$D$602)))</f>
        <v/>
      </c>
    </row>
    <row r="602" spans="1:7" x14ac:dyDescent="0.3">
      <c r="A602" s="53" t="s">
        <v>2754</v>
      </c>
      <c r="B602" s="68" t="s">
        <v>271</v>
      </c>
      <c r="C602" s="108">
        <f>SUM(C589:C601)</f>
        <v>0</v>
      </c>
      <c r="D602" s="164">
        <f>SUM(D589:D601)</f>
        <v>0</v>
      </c>
      <c r="E602" s="45"/>
      <c r="F602" s="139">
        <f>SUM(F589:F601)</f>
        <v>0</v>
      </c>
      <c r="G602" s="139">
        <f>SUM(G589:G601)</f>
        <v>0</v>
      </c>
    </row>
    <row r="603" spans="1:7" x14ac:dyDescent="0.3">
      <c r="A603" s="53" t="s">
        <v>2755</v>
      </c>
      <c r="B603" s="32"/>
      <c r="C603" s="32"/>
      <c r="D603" s="32"/>
      <c r="E603" s="32"/>
      <c r="F603" s="32"/>
      <c r="G603" s="32"/>
    </row>
    <row r="604" spans="1:7" x14ac:dyDescent="0.3">
      <c r="A604" s="53" t="s">
        <v>2756</v>
      </c>
      <c r="B604" s="32"/>
      <c r="C604" s="32"/>
      <c r="D604" s="32"/>
      <c r="E604" s="32"/>
      <c r="F604" s="32"/>
      <c r="G604" s="32"/>
    </row>
    <row r="605" spans="1:7" x14ac:dyDescent="0.3">
      <c r="A605" s="53" t="s">
        <v>2757</v>
      </c>
      <c r="B605" s="32"/>
      <c r="C605" s="32"/>
      <c r="D605" s="32"/>
      <c r="E605" s="32"/>
      <c r="F605" s="32"/>
      <c r="G605" s="32"/>
    </row>
    <row r="606" spans="1:7" x14ac:dyDescent="0.3">
      <c r="A606" s="53" t="s">
        <v>2758</v>
      </c>
      <c r="B606" s="122"/>
      <c r="C606" s="69"/>
      <c r="D606" s="143"/>
      <c r="E606" s="319"/>
      <c r="F606" s="74"/>
      <c r="G606" s="74"/>
    </row>
    <row r="607" spans="1:7" x14ac:dyDescent="0.3">
      <c r="A607" s="53" t="s">
        <v>2759</v>
      </c>
      <c r="B607" s="122"/>
      <c r="C607" s="69"/>
      <c r="D607" s="143"/>
      <c r="E607" s="319"/>
      <c r="F607" s="74"/>
      <c r="G607" s="74"/>
    </row>
    <row r="608" spans="1:7" x14ac:dyDescent="0.3">
      <c r="A608" s="53" t="s">
        <v>2760</v>
      </c>
      <c r="B608" s="122"/>
      <c r="C608" s="69"/>
      <c r="D608" s="143"/>
      <c r="E608" s="319"/>
      <c r="F608" s="74"/>
      <c r="G608" s="74"/>
    </row>
    <row r="609" spans="1:7" x14ac:dyDescent="0.3">
      <c r="A609" s="53" t="s">
        <v>2761</v>
      </c>
      <c r="B609" s="122"/>
      <c r="C609" s="69"/>
      <c r="D609" s="143"/>
      <c r="E609" s="319"/>
      <c r="F609" s="74"/>
      <c r="G609" s="74"/>
    </row>
    <row r="610" spans="1:7" x14ac:dyDescent="0.3">
      <c r="A610" s="53" t="s">
        <v>2762</v>
      </c>
      <c r="B610" s="60"/>
      <c r="C610" s="72"/>
      <c r="D610" s="171"/>
      <c r="E610" s="45"/>
      <c r="F610" s="151"/>
      <c r="G610" s="151"/>
    </row>
    <row r="611" spans="1:7" x14ac:dyDescent="0.3">
      <c r="A611" s="53" t="s">
        <v>2763</v>
      </c>
    </row>
    <row r="612" spans="1:7" x14ac:dyDescent="0.3">
      <c r="A612" s="53" t="s">
        <v>2764</v>
      </c>
    </row>
    <row r="613" spans="1:7" x14ac:dyDescent="0.3">
      <c r="A613" s="64"/>
      <c r="B613" s="64" t="s">
        <v>2765</v>
      </c>
      <c r="C613" s="64" t="s">
        <v>229</v>
      </c>
      <c r="D613" s="64" t="s">
        <v>1398</v>
      </c>
      <c r="E613" s="64"/>
      <c r="F613" s="64" t="s">
        <v>762</v>
      </c>
      <c r="G613" s="64" t="s">
        <v>1399</v>
      </c>
    </row>
    <row r="614" spans="1:7" x14ac:dyDescent="0.3">
      <c r="A614" s="53" t="s">
        <v>2766</v>
      </c>
      <c r="B614" s="68" t="s">
        <v>1227</v>
      </c>
      <c r="C614" s="55" t="s">
        <v>542</v>
      </c>
      <c r="D614" s="55" t="s">
        <v>542</v>
      </c>
      <c r="E614" s="45"/>
      <c r="F614" s="82" t="str">
        <f>IF($C$618=0,"",IF(C614="[for completion]","",IF(C614="","",C614/$C$618)))</f>
        <v/>
      </c>
      <c r="G614" s="82" t="str">
        <f>IF($D$618=0,"",IF(D614="[for completion]","",IF(D614="","",D614/$D$618)))</f>
        <v/>
      </c>
    </row>
    <row r="615" spans="1:7" x14ac:dyDescent="0.3">
      <c r="A615" s="53" t="s">
        <v>2767</v>
      </c>
      <c r="B615" s="169" t="s">
        <v>1229</v>
      </c>
      <c r="C615" s="55" t="s">
        <v>542</v>
      </c>
      <c r="D615" s="55" t="s">
        <v>542</v>
      </c>
      <c r="E615" s="45"/>
      <c r="F615" s="329"/>
      <c r="G615" s="82" t="str">
        <f>IF($D$618=0,"",IF(D615="[for completion]","",IF(D615="","",D615/$D$618)))</f>
        <v/>
      </c>
    </row>
    <row r="616" spans="1:7" x14ac:dyDescent="0.3">
      <c r="A616" s="53" t="s">
        <v>2768</v>
      </c>
      <c r="B616" s="68" t="s">
        <v>634</v>
      </c>
      <c r="C616" s="55" t="s">
        <v>542</v>
      </c>
      <c r="D616" s="55" t="s">
        <v>542</v>
      </c>
      <c r="E616" s="45"/>
      <c r="F616" s="329"/>
      <c r="G616" s="82" t="str">
        <f>IF($D$618=0,"",IF(D616="[for completion]","",IF(D616="","",D616/$D$618)))</f>
        <v/>
      </c>
    </row>
    <row r="617" spans="1:7" x14ac:dyDescent="0.3">
      <c r="A617" s="53" t="s">
        <v>2769</v>
      </c>
      <c r="B617" s="53" t="s">
        <v>1142</v>
      </c>
      <c r="C617" s="55" t="s">
        <v>542</v>
      </c>
      <c r="D617" s="55" t="s">
        <v>542</v>
      </c>
      <c r="E617" s="45"/>
      <c r="F617" s="329"/>
      <c r="G617" s="82" t="str">
        <f>IF($D$618=0,"",IF(D617="[for completion]","",IF(D617="","",D617/$D$618)))</f>
        <v/>
      </c>
    </row>
    <row r="618" spans="1:7" x14ac:dyDescent="0.3">
      <c r="A618" s="53" t="s">
        <v>2770</v>
      </c>
      <c r="B618" s="68" t="s">
        <v>271</v>
      </c>
      <c r="C618" s="108">
        <f>SUM(C614:C617)</f>
        <v>0</v>
      </c>
      <c r="D618" s="164">
        <f>SUM(D614:D617)</f>
        <v>0</v>
      </c>
      <c r="E618" s="45"/>
      <c r="F618" s="139">
        <f>SUM(F614:F617)</f>
        <v>0</v>
      </c>
      <c r="G618" s="139">
        <f>SUM(G614:G617)</f>
        <v>0</v>
      </c>
    </row>
    <row r="619" spans="1:7" x14ac:dyDescent="0.3">
      <c r="A619" s="39"/>
    </row>
    <row r="620" spans="1:7" x14ac:dyDescent="0.3">
      <c r="A620" s="64"/>
      <c r="B620" s="64" t="s">
        <v>1477</v>
      </c>
      <c r="C620" s="64" t="s">
        <v>1235</v>
      </c>
      <c r="D620" s="64" t="s">
        <v>1478</v>
      </c>
      <c r="E620" s="64"/>
      <c r="F620" s="64" t="s">
        <v>1237</v>
      </c>
      <c r="G620" s="64" t="s">
        <v>1238</v>
      </c>
    </row>
    <row r="621" spans="1:7" x14ac:dyDescent="0.3">
      <c r="A621" s="53" t="s">
        <v>2771</v>
      </c>
      <c r="B621" s="68" t="s">
        <v>1358</v>
      </c>
      <c r="C621" s="69" t="s">
        <v>542</v>
      </c>
      <c r="D621" s="69" t="s">
        <v>542</v>
      </c>
      <c r="E621" s="153"/>
      <c r="F621" s="69" t="s">
        <v>542</v>
      </c>
      <c r="G621" s="69" t="s">
        <v>542</v>
      </c>
    </row>
    <row r="622" spans="1:7" x14ac:dyDescent="0.3">
      <c r="A622" s="53" t="s">
        <v>2772</v>
      </c>
      <c r="B622" s="68" t="s">
        <v>1360</v>
      </c>
      <c r="C622" s="69" t="s">
        <v>542</v>
      </c>
      <c r="D622" s="69" t="s">
        <v>542</v>
      </c>
      <c r="E622" s="153"/>
      <c r="F622" s="69" t="s">
        <v>542</v>
      </c>
      <c r="G622" s="69" t="s">
        <v>542</v>
      </c>
    </row>
    <row r="623" spans="1:7" x14ac:dyDescent="0.3">
      <c r="A623" s="53" t="s">
        <v>2773</v>
      </c>
      <c r="B623" s="68" t="s">
        <v>1362</v>
      </c>
      <c r="C623" s="69" t="s">
        <v>542</v>
      </c>
      <c r="D623" s="69" t="s">
        <v>542</v>
      </c>
      <c r="E623" s="153"/>
      <c r="F623" s="69" t="s">
        <v>542</v>
      </c>
      <c r="G623" s="69" t="s">
        <v>542</v>
      </c>
    </row>
    <row r="624" spans="1:7" x14ac:dyDescent="0.3">
      <c r="A624" s="53" t="s">
        <v>2774</v>
      </c>
      <c r="B624" s="68" t="s">
        <v>1364</v>
      </c>
      <c r="C624" s="69" t="s">
        <v>542</v>
      </c>
      <c r="D624" s="69" t="s">
        <v>542</v>
      </c>
      <c r="E624" s="153"/>
      <c r="F624" s="69" t="s">
        <v>542</v>
      </c>
      <c r="G624" s="69" t="s">
        <v>542</v>
      </c>
    </row>
    <row r="625" spans="1:7" x14ac:dyDescent="0.3">
      <c r="A625" s="53" t="s">
        <v>2775</v>
      </c>
      <c r="B625" s="68" t="s">
        <v>1366</v>
      </c>
      <c r="C625" s="69" t="s">
        <v>542</v>
      </c>
      <c r="D625" s="69" t="s">
        <v>542</v>
      </c>
      <c r="E625" s="153"/>
      <c r="F625" s="69" t="s">
        <v>542</v>
      </c>
      <c r="G625" s="69" t="s">
        <v>542</v>
      </c>
    </row>
    <row r="626" spans="1:7" x14ac:dyDescent="0.3">
      <c r="A626" s="53" t="s">
        <v>2776</v>
      </c>
      <c r="B626" s="68" t="s">
        <v>1368</v>
      </c>
      <c r="C626" s="69" t="s">
        <v>542</v>
      </c>
      <c r="D626" s="69" t="s">
        <v>542</v>
      </c>
      <c r="E626" s="153"/>
      <c r="F626" s="69" t="s">
        <v>542</v>
      </c>
      <c r="G626" s="69" t="s">
        <v>542</v>
      </c>
    </row>
    <row r="627" spans="1:7" x14ac:dyDescent="0.3">
      <c r="A627" s="53" t="s">
        <v>2777</v>
      </c>
      <c r="B627" s="68" t="s">
        <v>1370</v>
      </c>
      <c r="C627" s="69" t="s">
        <v>542</v>
      </c>
      <c r="D627" s="69" t="s">
        <v>542</v>
      </c>
      <c r="E627" s="153"/>
      <c r="F627" s="69" t="s">
        <v>542</v>
      </c>
      <c r="G627" s="69" t="s">
        <v>542</v>
      </c>
    </row>
    <row r="628" spans="1:7" x14ac:dyDescent="0.3">
      <c r="A628" s="53" t="s">
        <v>2778</v>
      </c>
      <c r="B628" s="68" t="s">
        <v>1372</v>
      </c>
      <c r="C628" s="69" t="s">
        <v>542</v>
      </c>
      <c r="D628" s="69" t="s">
        <v>542</v>
      </c>
      <c r="E628" s="153"/>
      <c r="F628" s="69" t="s">
        <v>542</v>
      </c>
      <c r="G628" s="69" t="s">
        <v>542</v>
      </c>
    </row>
    <row r="629" spans="1:7" x14ac:dyDescent="0.3">
      <c r="A629" s="53" t="s">
        <v>2779</v>
      </c>
      <c r="B629" s="68" t="s">
        <v>1374</v>
      </c>
      <c r="C629" s="69" t="s">
        <v>542</v>
      </c>
      <c r="D629" s="69" t="s">
        <v>542</v>
      </c>
      <c r="E629" s="153"/>
      <c r="F629" s="69" t="s">
        <v>542</v>
      </c>
      <c r="G629" s="69" t="s">
        <v>542</v>
      </c>
    </row>
    <row r="630" spans="1:7" x14ac:dyDescent="0.3">
      <c r="A630" s="53" t="s">
        <v>2780</v>
      </c>
      <c r="B630" s="68" t="s">
        <v>1376</v>
      </c>
      <c r="C630" s="69" t="s">
        <v>542</v>
      </c>
      <c r="D630" s="69" t="s">
        <v>542</v>
      </c>
      <c r="E630" s="153"/>
      <c r="F630" s="69" t="s">
        <v>542</v>
      </c>
      <c r="G630" s="69" t="s">
        <v>542</v>
      </c>
    </row>
    <row r="631" spans="1:7" x14ac:dyDescent="0.3">
      <c r="A631" s="53" t="s">
        <v>2781</v>
      </c>
      <c r="B631" s="68" t="s">
        <v>1378</v>
      </c>
      <c r="C631" s="69" t="s">
        <v>542</v>
      </c>
      <c r="D631" s="69" t="s">
        <v>542</v>
      </c>
      <c r="E631" s="153"/>
      <c r="F631" s="69" t="s">
        <v>542</v>
      </c>
      <c r="G631" s="69" t="s">
        <v>542</v>
      </c>
    </row>
    <row r="632" spans="1:7" x14ac:dyDescent="0.3">
      <c r="A632" s="53" t="s">
        <v>2782</v>
      </c>
      <c r="B632" s="68" t="s">
        <v>1380</v>
      </c>
      <c r="C632" s="69" t="s">
        <v>542</v>
      </c>
      <c r="D632" s="69" t="s">
        <v>542</v>
      </c>
      <c r="E632" s="153"/>
      <c r="F632" s="69" t="s">
        <v>542</v>
      </c>
      <c r="G632" s="69" t="s">
        <v>542</v>
      </c>
    </row>
    <row r="633" spans="1:7" x14ac:dyDescent="0.3">
      <c r="A633" s="53" t="s">
        <v>2783</v>
      </c>
      <c r="B633" s="68" t="s">
        <v>269</v>
      </c>
      <c r="C633" s="69" t="s">
        <v>542</v>
      </c>
      <c r="D633" s="69" t="s">
        <v>542</v>
      </c>
      <c r="E633" s="153"/>
      <c r="F633" s="69" t="s">
        <v>542</v>
      </c>
      <c r="G633" s="69" t="s">
        <v>542</v>
      </c>
    </row>
    <row r="634" spans="1:7" x14ac:dyDescent="0.3">
      <c r="A634" s="53" t="s">
        <v>2784</v>
      </c>
      <c r="B634" s="68" t="s">
        <v>271</v>
      </c>
      <c r="C634" s="108" t="s">
        <v>542</v>
      </c>
      <c r="D634" s="108" t="s">
        <v>542</v>
      </c>
      <c r="E634" s="37"/>
      <c r="F634" s="72"/>
      <c r="G634" s="82" t="str">
        <f>IF($D$639=0,"",IF(D634="[for completion]","",IF(D634="","",D634/$D$639)))</f>
        <v/>
      </c>
    </row>
    <row r="635" spans="1:7" x14ac:dyDescent="0.3">
      <c r="A635" s="53" t="s">
        <v>2785</v>
      </c>
      <c r="B635" s="53" t="s">
        <v>1248</v>
      </c>
      <c r="F635" s="69" t="s">
        <v>542</v>
      </c>
      <c r="G635" s="82" t="str">
        <f>IF($D$639=0,"",IF(D635="[for completion]","",IF(D635="","",D635/$D$639)))</f>
        <v/>
      </c>
    </row>
    <row r="636" spans="1:7" x14ac:dyDescent="0.3">
      <c r="A636" s="53" t="s">
        <v>2786</v>
      </c>
    </row>
    <row r="637" spans="1:7" x14ac:dyDescent="0.3">
      <c r="A637" s="53" t="s">
        <v>2787</v>
      </c>
      <c r="B637" s="122"/>
      <c r="C637" s="39"/>
      <c r="D637" s="39"/>
      <c r="E637" s="37"/>
      <c r="F637" s="165"/>
      <c r="G637" s="165"/>
    </row>
    <row r="638" spans="1:7" x14ac:dyDescent="0.3">
      <c r="A638" s="53" t="s">
        <v>2788</v>
      </c>
      <c r="B638" s="60"/>
      <c r="C638" s="39"/>
      <c r="D638" s="39"/>
      <c r="E638" s="37"/>
      <c r="F638" s="165"/>
      <c r="G638" s="165"/>
    </row>
    <row r="639" spans="1:7" x14ac:dyDescent="0.3">
      <c r="A639" s="53" t="s">
        <v>2789</v>
      </c>
      <c r="B639" s="60"/>
      <c r="C639" s="39"/>
      <c r="D639" s="39"/>
      <c r="E639" s="37"/>
      <c r="F639" s="328"/>
      <c r="G639" s="328"/>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2E983552-9E9C-49D6-88E4-839E907F970F}"/>
    <hyperlink ref="B9" location="'F. Optional Sustainable data'!B153" display="3.  Additional information on the asset distribution" xr:uid="{BFA36391-B08A-4BE7-9A7B-DD05BDFD40A8}"/>
    <hyperlink ref="B8" location="'F. Optional Sustainable data'!B59" tooltip="b59" display="2.  Additional information on the commercial mortgage stock" xr:uid="{22FF00DF-A93B-4B19-8727-9D488F823EA9}"/>
    <hyperlink ref="B170" location="'2. Harmonised Glossary'!A9" display="Breakdown by Interest Rate" xr:uid="{E7885961-8F1B-4442-99DF-2B916818209E}"/>
    <hyperlink ref="B200" location="'2. Harmonised Glossary'!A14" display="Non-Performing Loans (NPLs)" xr:uid="{92FC9349-ABF1-4059-AA0D-C62FA50E6CB5}"/>
    <hyperlink ref="B239" location="'2. Harmonised Glossary'!A288" display="Loan to Value (LTV) Information - Un-indexed" xr:uid="{8F12B7F1-D4E2-457C-AA18-5F72773C62D6}"/>
    <hyperlink ref="B261" location="'2. Harmonised Glossary'!A11" display="Loan to Value (LTV) Information - Indexed" xr:uid="{B36508A0-B000-47E0-83E0-3D2093F291E4}"/>
    <hyperlink ref="B7:C7" location="'F1. HTT Sustainable M data'!B26" display="2. Additional information on the sustainable section of the mortgage stock" xr:uid="{C224E49B-9659-4EAE-BD63-BED363AEFE07}"/>
    <hyperlink ref="B8:C8" location="'F1. HTT Sustainable M data'!B211" tooltip="b59" display="2A. Sustainable Residential Cover Pool" xr:uid="{BF313536-6AAE-4EFB-AB79-AF82D7393E5A}"/>
    <hyperlink ref="B9:C9" location="'F1. HTT Sustainable M data'!B401" display="2B. Commercial Cover Pool" xr:uid="{29DBCCC3-5D45-4AEA-916E-19B23D62D02C}"/>
    <hyperlink ref="B495" location="'2. Harmonised Glossary'!A11" display="Loan to Value (LTV) Information - Indexed" xr:uid="{701CA372-A5A0-4861-B181-CBE6D965FB4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Introduction</vt:lpstr>
      <vt:lpstr>A. HTT General</vt:lpstr>
      <vt:lpstr>B1. HTT Mortgage Assets</vt:lpstr>
      <vt:lpstr>C. HTT Harmonised Glossary</vt:lpstr>
      <vt:lpstr>D. Covered Bond Report</vt:lpstr>
      <vt:lpstr>E. Optional ECB-ECAIs data</vt:lpstr>
      <vt:lpstr>F1. Sustainable M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Mathew Godridge</dc:creator>
  <cp:lastModifiedBy>Elitsa Naydenova</cp:lastModifiedBy>
  <dcterms:created xsi:type="dcterms:W3CDTF">2025-10-21T16:36:17Z</dcterms:created>
  <dcterms:modified xsi:type="dcterms:W3CDTF">2025-10-28T10:18:04Z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65515b1-d194-4c62-9847-b9371b304101_Enabled">
    <vt:lpwstr>true</vt:lpwstr>
  </property>
  <property fmtid="{D5CDD505-2E9C-101B-9397-08002B2CF9AE}" pid="3" name="MSIP_Label_d65515b1-d194-4c62-9847-b9371b304101_SetDate">
    <vt:lpwstr>2025-10-21T16:49:51Z</vt:lpwstr>
  </property>
  <property fmtid="{D5CDD505-2E9C-101B-9397-08002B2CF9AE}" pid="4" name="MSIP_Label_d65515b1-d194-4c62-9847-b9371b304101_Method">
    <vt:lpwstr>Standard</vt:lpwstr>
  </property>
  <property fmtid="{D5CDD505-2E9C-101B-9397-08002B2CF9AE}" pid="5" name="MSIP_Label_d65515b1-d194-4c62-9847-b9371b304101_Name">
    <vt:lpwstr>d65515b1-d194-4c62-9847-b9371b304101</vt:lpwstr>
  </property>
  <property fmtid="{D5CDD505-2E9C-101B-9397-08002B2CF9AE}" pid="6" name="MSIP_Label_d65515b1-d194-4c62-9847-b9371b304101_SiteId">
    <vt:lpwstr>0f4fe3c0-2a87-4022-a491-0886f6bd32dd</vt:lpwstr>
  </property>
  <property fmtid="{D5CDD505-2E9C-101B-9397-08002B2CF9AE}" pid="7" name="MSIP_Label_d65515b1-d194-4c62-9847-b9371b304101_ActionId">
    <vt:lpwstr>ae2052fe-c8b5-4c76-8e8f-62974e221cf6</vt:lpwstr>
  </property>
  <property fmtid="{D5CDD505-2E9C-101B-9397-08002B2CF9AE}" pid="8" name="MSIP_Label_d65515b1-d194-4c62-9847-b9371b304101_ContentBits">
    <vt:lpwstr>0</vt:lpwstr>
  </property>
  <property fmtid="{D5CDD505-2E9C-101B-9397-08002B2CF9AE}" pid="9" name="MSIP_Label_d65515b1-d194-4c62-9847-b9371b304101_Tag">
    <vt:lpwstr>10, 3, 0, 1</vt:lpwstr>
  </property>
</Properties>
</file>